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0" windowWidth="28755" windowHeight="15615" tabRatio="500"/>
  </bookViews>
  <sheets>
    <sheet name="Master Sheet" sheetId="25" r:id="rId1"/>
  </sheets>
  <definedNames>
    <definedName name="_xlnm._FilterDatabase">#REF!</definedName>
    <definedName name="_FilterDatabase_1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25"/>
  <c r="K5"/>
  <c r="K4"/>
  <c r="L4" l="1"/>
  <c r="O138"/>
  <c r="N138"/>
  <c r="O136"/>
  <c r="N136" s="1"/>
  <c r="O134"/>
  <c r="N134"/>
  <c r="O132"/>
  <c r="N132"/>
  <c r="O130"/>
  <c r="N130"/>
  <c r="O128"/>
  <c r="N128"/>
  <c r="O126"/>
  <c r="N126"/>
  <c r="O123"/>
  <c r="N123"/>
  <c r="O121"/>
  <c r="N121"/>
  <c r="O120"/>
  <c r="N120"/>
  <c r="O119"/>
  <c r="N119"/>
  <c r="O118"/>
  <c r="N118"/>
  <c r="O116"/>
  <c r="N116"/>
  <c r="O115"/>
  <c r="N115"/>
  <c r="O114"/>
  <c r="N114"/>
  <c r="O112"/>
  <c r="N112"/>
  <c r="O111"/>
  <c r="N111"/>
  <c r="O110"/>
  <c r="N110"/>
  <c r="O109"/>
  <c r="N109"/>
  <c r="O108"/>
  <c r="N108"/>
  <c r="O106"/>
  <c r="N106"/>
  <c r="O105"/>
  <c r="N105"/>
  <c r="O104"/>
  <c r="N104"/>
  <c r="O103"/>
  <c r="N103"/>
  <c r="O102"/>
  <c r="N102"/>
  <c r="O101"/>
  <c r="N101"/>
  <c r="O100"/>
  <c r="N100"/>
  <c r="O99"/>
  <c r="N99"/>
  <c r="O98"/>
  <c r="N98"/>
  <c r="O97"/>
  <c r="N97"/>
  <c r="O94"/>
  <c r="N94" s="1"/>
  <c r="O92"/>
  <c r="N92"/>
  <c r="O90"/>
  <c r="N90"/>
  <c r="O88"/>
  <c r="N88"/>
  <c r="O86"/>
  <c r="N86"/>
  <c r="O84"/>
  <c r="N84"/>
  <c r="O83"/>
  <c r="N83" s="1"/>
  <c r="O82"/>
  <c r="N82" s="1"/>
  <c r="O79"/>
  <c r="N79"/>
  <c r="O77"/>
  <c r="N77"/>
  <c r="O75"/>
  <c r="N75"/>
  <c r="O73"/>
  <c r="N73"/>
  <c r="O71"/>
  <c r="N71" s="1"/>
  <c r="O69"/>
  <c r="N69"/>
  <c r="O67"/>
  <c r="N67"/>
  <c r="O65"/>
  <c r="N65"/>
  <c r="O63"/>
  <c r="N63"/>
  <c r="O61"/>
  <c r="N61"/>
  <c r="O58"/>
  <c r="N58"/>
  <c r="O56"/>
  <c r="N56"/>
  <c r="O54"/>
  <c r="N54"/>
  <c r="O52"/>
  <c r="N52"/>
  <c r="O50"/>
  <c r="N50"/>
  <c r="O48"/>
  <c r="N48" s="1"/>
  <c r="O46"/>
  <c r="N46"/>
  <c r="O44"/>
  <c r="N44" s="1"/>
  <c r="O42"/>
  <c r="N42" s="1"/>
  <c r="O40"/>
  <c r="N40" s="1"/>
  <c r="O37"/>
  <c r="N37"/>
  <c r="O36"/>
  <c r="N36"/>
  <c r="O35"/>
  <c r="N35"/>
  <c r="O33"/>
  <c r="N33"/>
  <c r="O32"/>
  <c r="N32"/>
  <c r="J6"/>
  <c r="J5"/>
  <c r="O31"/>
  <c r="N31"/>
  <c r="O30"/>
  <c r="N30"/>
  <c r="O29"/>
  <c r="N29"/>
  <c r="O28"/>
  <c r="N28"/>
  <c r="O26"/>
  <c r="N26"/>
  <c r="O25"/>
  <c r="N25" s="1"/>
  <c r="O24"/>
  <c r="N24"/>
  <c r="O23"/>
  <c r="N23" s="1"/>
  <c r="O21"/>
  <c r="N21" s="1"/>
  <c r="L6" l="1"/>
  <c r="L5"/>
  <c r="G138"/>
  <c r="E138" s="1"/>
  <c r="E137" s="1"/>
  <c r="G136"/>
  <c r="E136" s="1"/>
  <c r="E135" s="1"/>
  <c r="G134"/>
  <c r="E134" s="1"/>
  <c r="E133" s="1"/>
  <c r="G132"/>
  <c r="E132" s="1"/>
  <c r="E131" s="1"/>
  <c r="G130"/>
  <c r="E130" s="1"/>
  <c r="E129" s="1"/>
  <c r="G128"/>
  <c r="E128" s="1"/>
  <c r="E127" s="1"/>
  <c r="G126"/>
  <c r="E126" s="1"/>
  <c r="E125" s="1"/>
  <c r="G123"/>
  <c r="E123" s="1"/>
  <c r="E122" s="1"/>
  <c r="G121"/>
  <c r="E121" s="1"/>
  <c r="G120"/>
  <c r="E120"/>
  <c r="G119"/>
  <c r="E119" s="1"/>
  <c r="G118"/>
  <c r="E118"/>
  <c r="G116"/>
  <c r="E116" s="1"/>
  <c r="G115"/>
  <c r="E115" s="1"/>
  <c r="G114"/>
  <c r="E114" s="1"/>
  <c r="G112"/>
  <c r="E112"/>
  <c r="G111"/>
  <c r="E111"/>
  <c r="G110"/>
  <c r="E110"/>
  <c r="G109"/>
  <c r="E109"/>
  <c r="G108"/>
  <c r="E108" s="1"/>
  <c r="E107" s="1"/>
  <c r="G106"/>
  <c r="E106" s="1"/>
  <c r="G105"/>
  <c r="E105" s="1"/>
  <c r="G104"/>
  <c r="E104" s="1"/>
  <c r="G103"/>
  <c r="E103" s="1"/>
  <c r="G102"/>
  <c r="E102" s="1"/>
  <c r="G101"/>
  <c r="E101" s="1"/>
  <c r="G100"/>
  <c r="E100" s="1"/>
  <c r="G99"/>
  <c r="E99" s="1"/>
  <c r="G98"/>
  <c r="E98" s="1"/>
  <c r="G97"/>
  <c r="E97" s="1"/>
  <c r="G94"/>
  <c r="E94" s="1"/>
  <c r="E93" s="1"/>
  <c r="G92"/>
  <c r="E92" s="1"/>
  <c r="E91" s="1"/>
  <c r="G90"/>
  <c r="E90" s="1"/>
  <c r="E89" s="1"/>
  <c r="G88"/>
  <c r="E88" s="1"/>
  <c r="E87" s="1"/>
  <c r="G86"/>
  <c r="E86" s="1"/>
  <c r="E85" s="1"/>
  <c r="G84"/>
  <c r="E84"/>
  <c r="G83"/>
  <c r="E83" s="1"/>
  <c r="G82"/>
  <c r="E82"/>
  <c r="G79"/>
  <c r="E79" s="1"/>
  <c r="E78" s="1"/>
  <c r="G77"/>
  <c r="E77" s="1"/>
  <c r="E76" s="1"/>
  <c r="G75"/>
  <c r="E75" s="1"/>
  <c r="E74" s="1"/>
  <c r="G73"/>
  <c r="E73" s="1"/>
  <c r="E72" s="1"/>
  <c r="G71"/>
  <c r="E71" s="1"/>
  <c r="E70" s="1"/>
  <c r="G69"/>
  <c r="E69" s="1"/>
  <c r="E68" s="1"/>
  <c r="G67"/>
  <c r="E67"/>
  <c r="E66" s="1"/>
  <c r="G65"/>
  <c r="E65" s="1"/>
  <c r="E64" s="1"/>
  <c r="G63"/>
  <c r="E63" s="1"/>
  <c r="E62" s="1"/>
  <c r="G61"/>
  <c r="E61" s="1"/>
  <c r="E60" s="1"/>
  <c r="G58"/>
  <c r="E58" s="1"/>
  <c r="E57" s="1"/>
  <c r="G56"/>
  <c r="E56" s="1"/>
  <c r="E55" s="1"/>
  <c r="G54"/>
  <c r="E54" s="1"/>
  <c r="E53" s="1"/>
  <c r="G52"/>
  <c r="E52" s="1"/>
  <c r="E51" s="1"/>
  <c r="G50"/>
  <c r="E50" s="1"/>
  <c r="E49" s="1"/>
  <c r="G48"/>
  <c r="E48" s="1"/>
  <c r="E47" s="1"/>
  <c r="G46"/>
  <c r="E46" s="1"/>
  <c r="E45" s="1"/>
  <c r="G44"/>
  <c r="E44"/>
  <c r="E43" s="1"/>
  <c r="G42"/>
  <c r="E42" s="1"/>
  <c r="E41" s="1"/>
  <c r="G40"/>
  <c r="E40" s="1"/>
  <c r="E39" s="1"/>
  <c r="G37"/>
  <c r="E37" s="1"/>
  <c r="G36"/>
  <c r="E36" s="1"/>
  <c r="G35"/>
  <c r="E35" s="1"/>
  <c r="G33"/>
  <c r="E33" s="1"/>
  <c r="G32"/>
  <c r="E32" s="1"/>
  <c r="G31"/>
  <c r="E31" s="1"/>
  <c r="G30"/>
  <c r="E30" s="1"/>
  <c r="G29"/>
  <c r="E29" s="1"/>
  <c r="G28"/>
  <c r="E28" s="1"/>
  <c r="G26"/>
  <c r="E26" s="1"/>
  <c r="G25"/>
  <c r="E25" s="1"/>
  <c r="G24"/>
  <c r="E24" s="1"/>
  <c r="G23"/>
  <c r="E23" s="1"/>
  <c r="G21"/>
  <c r="E21" s="1"/>
  <c r="E20" s="1"/>
  <c r="E22" l="1"/>
  <c r="E34"/>
  <c r="E59"/>
  <c r="E10" s="1"/>
  <c r="F10" s="1"/>
  <c r="E96"/>
  <c r="E113"/>
  <c r="E124"/>
  <c r="E13" s="1"/>
  <c r="F13" s="1"/>
  <c r="E81"/>
  <c r="E117"/>
  <c r="E27"/>
  <c r="E38"/>
  <c r="E9" s="1"/>
  <c r="F9" s="1"/>
  <c r="E80"/>
  <c r="E11" s="1"/>
  <c r="F11" s="1"/>
  <c r="E19" l="1"/>
  <c r="E8" s="1"/>
  <c r="F8" s="1"/>
  <c r="E95"/>
  <c r="E12" s="1"/>
  <c r="F12" s="1"/>
</calcChain>
</file>

<file path=xl/sharedStrings.xml><?xml version="1.0" encoding="utf-8"?>
<sst xmlns="http://schemas.openxmlformats.org/spreadsheetml/2006/main" count="350" uniqueCount="185">
  <si>
    <t>Scoring Limits</t>
  </si>
  <si>
    <t>STUDENT:</t>
  </si>
  <si>
    <t>Meets</t>
  </si>
  <si>
    <t>TEACHER:</t>
  </si>
  <si>
    <t>Working</t>
  </si>
  <si>
    <t>SCHOOL:</t>
  </si>
  <si>
    <t>YEAR:</t>
  </si>
  <si>
    <t>Academic Legend</t>
  </si>
  <si>
    <t>Reading: Foundational Skills</t>
  </si>
  <si>
    <t>Reading: Informational Text</t>
  </si>
  <si>
    <t>Reading: Literature</t>
  </si>
  <si>
    <t>Speaking &amp; Listening</t>
  </si>
  <si>
    <t>Language</t>
  </si>
  <si>
    <t>Writing</t>
  </si>
  <si>
    <t>Reading: Foundation Skills</t>
  </si>
  <si>
    <t>Tracking</t>
  </si>
  <si>
    <t>Avg Score</t>
  </si>
  <si>
    <t>Eval 1 Date</t>
  </si>
  <si>
    <t>Eval 1 Score</t>
  </si>
  <si>
    <t>Eval 2 Date</t>
  </si>
  <si>
    <t>Eval 2 Score</t>
  </si>
  <si>
    <t>Eval 3 Date</t>
  </si>
  <si>
    <t>Eval 3 Score</t>
  </si>
  <si>
    <t>RF1.1</t>
  </si>
  <si>
    <t>Print Concepts</t>
  </si>
  <si>
    <t>1.1.1</t>
  </si>
  <si>
    <t>Recog. The distinguishing features of a sent. ( first word, capitalization, ending punctuation).</t>
  </si>
  <si>
    <t>Y</t>
  </si>
  <si>
    <t>RF1.2</t>
  </si>
  <si>
    <t>Demon. Understanding of spoken words, syllable, and sounds (phonemes)</t>
  </si>
  <si>
    <t>1.2.1</t>
  </si>
  <si>
    <t>Disting. Long from short vowel sounds in spoken single syllable words.</t>
  </si>
  <si>
    <t>1.2.2</t>
  </si>
  <si>
    <t>Orally produce single syllable words by blending phonemes including consonant blends</t>
  </si>
  <si>
    <t>1.2.3</t>
  </si>
  <si>
    <t>Isolate &amp; produce initial, medial vowel, &amp; final phonemes in spoken single-syllable words</t>
  </si>
  <si>
    <t>1.2.4</t>
  </si>
  <si>
    <t>Segment spoken single syllable words into their complete sequence of indiv. Phonemes</t>
  </si>
  <si>
    <t>RF1.3</t>
  </si>
  <si>
    <t>Know &amp; apply grade-level phonics &amp; word analysis skills in decoding words. Know the spelling-sound correspondences for common consonant digraphs</t>
  </si>
  <si>
    <t>1.3.1</t>
  </si>
  <si>
    <t>Decode regularly spelled one-syllable words.</t>
  </si>
  <si>
    <t>1.3.2</t>
  </si>
  <si>
    <t>Know final -e &amp; common vowel team conventions for representing long vowel sounds.</t>
  </si>
  <si>
    <t>1.3.3</t>
  </si>
  <si>
    <t>Use knowledge that every syllable must have a vowel sounds to determine the number of syllables in a printed word.</t>
  </si>
  <si>
    <t>1.3.4</t>
  </si>
  <si>
    <t>Decode 2-syllable words following basic patterns by breaking the words into syllables.</t>
  </si>
  <si>
    <t>1.3.5</t>
  </si>
  <si>
    <t>Read words with inflectional endings.</t>
  </si>
  <si>
    <t>1.3.6</t>
  </si>
  <si>
    <t>Recognize &amp; read grade-appropriate irregularly spelled words</t>
  </si>
  <si>
    <t>RF1.4</t>
  </si>
  <si>
    <t>Read with sufficient accuracy &amp; fluency to support comprehension.</t>
  </si>
  <si>
    <t>1.4.1</t>
  </si>
  <si>
    <t>Read grade-level text with purpose and understanding.</t>
  </si>
  <si>
    <t>1.4.2</t>
  </si>
  <si>
    <t>Read grade-level text orally with accuracy, appropriate rate, &amp; expression.</t>
  </si>
  <si>
    <t>1.4.3</t>
  </si>
  <si>
    <t>Use context to confirm or self-correct work recognition &amp; understanding, rereading as necessary.</t>
  </si>
  <si>
    <t>RI1.1</t>
  </si>
  <si>
    <t>Ask and answer questions about key details in a text.</t>
  </si>
  <si>
    <t>RI1.2</t>
  </si>
  <si>
    <t>Identify the main topic and retell key details of a text.</t>
  </si>
  <si>
    <t>RI1.3</t>
  </si>
  <si>
    <t>Describe the connection between two individuals, events, ideas, or pieces of information in a text.</t>
  </si>
  <si>
    <t>RI1.4</t>
  </si>
  <si>
    <t>Ask and answer questions to help determine or clarify the meaning of words and phrases in a text.</t>
  </si>
  <si>
    <t>RI1.5</t>
  </si>
  <si>
    <t>1.5.1</t>
  </si>
  <si>
    <t>Know and use various text features ( heading, tables of contents, glossaries, electronic menus, icons) to locate key facts or information in a text.</t>
  </si>
  <si>
    <t>RI1.6</t>
  </si>
  <si>
    <t>1.6.1</t>
  </si>
  <si>
    <t>Distinguish between info provided by pictures or other illustrations and info provided by the words in a text.</t>
  </si>
  <si>
    <t>RI1.7</t>
  </si>
  <si>
    <t>1.7.1</t>
  </si>
  <si>
    <t>Use the illustrations and details in a text to describe its key ideas.</t>
  </si>
  <si>
    <t>RI1.8</t>
  </si>
  <si>
    <t>1.8.1</t>
  </si>
  <si>
    <t>Identify the reasons an author gives to support points in a text.</t>
  </si>
  <si>
    <t>RI1.9</t>
  </si>
  <si>
    <t>1.9.1</t>
  </si>
  <si>
    <t>Identify basic similarities in and differences between tow texts on the same topic ( in illustrations, descriptions, or procedures).</t>
  </si>
  <si>
    <t>RI1.10</t>
  </si>
  <si>
    <t>1.10.1</t>
  </si>
  <si>
    <t>With prompting and support, read informational text appropriately complex for grade 1.</t>
  </si>
  <si>
    <t>RL1.1</t>
  </si>
  <si>
    <t>RL1.2</t>
  </si>
  <si>
    <t>Retell stories, including key details, and demonstrate understanding of their central message or lesson.</t>
  </si>
  <si>
    <t>RL1.3</t>
  </si>
  <si>
    <t>Describe characters, settings, and major events in a story, using key details.</t>
  </si>
  <si>
    <t>RL1.4</t>
  </si>
  <si>
    <t>Identify words and phrases in stories or poems that suggest feelings or appeal to the senses.</t>
  </si>
  <si>
    <t>RL1.5</t>
  </si>
  <si>
    <t>Explain major differences between books that tell stories &amp; books that give info, drawing on a wide reading of a range of text types.</t>
  </si>
  <si>
    <t>RL1.6</t>
  </si>
  <si>
    <t>Identify who is telling the story at various points in a text.</t>
  </si>
  <si>
    <t>RL1.7</t>
  </si>
  <si>
    <t>Use illustrations and details in a story to describe its characters, setting, or events.</t>
  </si>
  <si>
    <t>RL1.8</t>
  </si>
  <si>
    <t>Not applicable to literature</t>
  </si>
  <si>
    <t>RL1.9</t>
  </si>
  <si>
    <t>Compare and contrast the adventures and experiences of characters in stories</t>
  </si>
  <si>
    <t>RL1.10</t>
  </si>
  <si>
    <t>With prompting and support, read prose and poetry of appropriate complexity for grade 1.</t>
  </si>
  <si>
    <t>SL1.1</t>
  </si>
  <si>
    <t>Participate in collaborative conversations with diverse partners about grade 1 topics &amp; texts with peers &amp; adults in small &amp; larger groups.</t>
  </si>
  <si>
    <t>Follow agreed-upon rules for discussions (listening to others with care, speaking one at a time about the topics &amp; texts under discussions).</t>
  </si>
  <si>
    <t>Build on others' talk in conversations by responding to the comments of others through multiple exchanges.</t>
  </si>
  <si>
    <t>Ask questions to clear up any confusion about the topics and texts under discussion.</t>
  </si>
  <si>
    <t>SL1.2</t>
  </si>
  <si>
    <t>Ask &amp; answer questions about key details in a text read aloud or informational presented orally or through other media.</t>
  </si>
  <si>
    <t>SL1.3</t>
  </si>
  <si>
    <t>Ask &amp; answer questions about what a speaker says in order to gather additional information or clarify something that is not understood.</t>
  </si>
  <si>
    <t>SL1.4</t>
  </si>
  <si>
    <t>Describe people, places, things, &amp; events with relevant details, expressing ideas &amp; feelings clearly.</t>
  </si>
  <si>
    <t>SL1.5</t>
  </si>
  <si>
    <t>Add drawing or other visual displays to descriptions when appropriate to clarify ideas, thoughts, &amp; feelings.</t>
  </si>
  <si>
    <t>SL1.6</t>
  </si>
  <si>
    <t>Produce complete sentences when appropriate to task &amp; situation.</t>
  </si>
  <si>
    <t>L1.1</t>
  </si>
  <si>
    <t>Demonstrate command of the conventions of standard English grammar &amp; usage when writing or speaking.</t>
  </si>
  <si>
    <t>Print all upper and lowercase letters.</t>
  </si>
  <si>
    <t>1.1.2</t>
  </si>
  <si>
    <t>Use common, proper and possessive nouns.</t>
  </si>
  <si>
    <t>1.1.3</t>
  </si>
  <si>
    <t>Use singular &amp; plural nouns with matching verbs in basic sentences. (He hops; We hop)</t>
  </si>
  <si>
    <t>1.1.4</t>
  </si>
  <si>
    <t>Use personal, possessive &amp; indefinite pronouns (I, me, my; they, them their, anyone, everything).</t>
  </si>
  <si>
    <t>1.1.5</t>
  </si>
  <si>
    <t>Use verbs to convey a sense of past, present &amp; future ( Yesterday I walked home; Today I walk home; Tomorrow I will walk home).</t>
  </si>
  <si>
    <t>1.1.6</t>
  </si>
  <si>
    <t>Use frequently occurring adjectives.</t>
  </si>
  <si>
    <t>1.1.7</t>
  </si>
  <si>
    <t>Use frequently occurring conjunctions (and, but, or, so, because).</t>
  </si>
  <si>
    <t>1.1.8</t>
  </si>
  <si>
    <t>Use determiners (articles, demonstratives).</t>
  </si>
  <si>
    <t>1.1.9</t>
  </si>
  <si>
    <t>Use frequently occurring prepositions ( during, beyond, toward).</t>
  </si>
  <si>
    <t>1.1.10</t>
  </si>
  <si>
    <t>Produce and expand complete simple and compound declarative, interrogative, imperative &amp; exclamatory sentences in response to prompts.</t>
  </si>
  <si>
    <t>L1.2</t>
  </si>
  <si>
    <t>Demonstrate command of the conventions of standard English capitalization, punctuation , &amp; spelling when writing.</t>
  </si>
  <si>
    <t>Capitalize dates and names of people.</t>
  </si>
  <si>
    <t>Use end punctuation for sentences.</t>
  </si>
  <si>
    <t>Use commas in dates and to separate single words in a series.</t>
  </si>
  <si>
    <t>Use conventional spelling for words with common spelling patterns &amp; for frequently occurring irregular words.</t>
  </si>
  <si>
    <t>1.2.5</t>
  </si>
  <si>
    <t>Spell untaught words phonetically, drawing on phonemic awareness &amp; spelling conventions.</t>
  </si>
  <si>
    <t>L1.4</t>
  </si>
  <si>
    <t>Determine or clarify the meaning of unknown &amp; multiple-meaning words &amp; phrases based on grade 1 reading &amp; content, choosing flexibly from an array of strategies</t>
  </si>
  <si>
    <t>Use sentence -level context as a clue to the meaning of a word or phrase.</t>
  </si>
  <si>
    <t>Use frequently occurring affixes as a clue to the meaning of a word.</t>
  </si>
  <si>
    <t>Identify frequently occurring rood words (look) and their inflectional forms (looks, looked, looking)</t>
  </si>
  <si>
    <t>L1.5</t>
  </si>
  <si>
    <t>With guidance &amp; support from adults, demonstrate understanding of figurative language, word relationships, &amp; nuances in word meanings.</t>
  </si>
  <si>
    <t>Sort words into categories (colors, clothing) to gain a sense of the concepts the categories represent.</t>
  </si>
  <si>
    <t>1.5.2</t>
  </si>
  <si>
    <t>Define words by category &amp; by one or more key attributes (duck is a bird that swims; a tiger is a large cat with stripes).</t>
  </si>
  <si>
    <t>1.5.3</t>
  </si>
  <si>
    <t>Identify real-life connections between words &amp; their use (note places at home that are cozy).</t>
  </si>
  <si>
    <t>1.5.4</t>
  </si>
  <si>
    <t>Distinguish shades of meaning among verbs differing in manner (look, peek, glance, stare, glare, scowl) &amp; adjectives differing in intensity (large, gigantic by defining or choosing them or by acting out the meaning.</t>
  </si>
  <si>
    <t>L1.6</t>
  </si>
  <si>
    <t>Use words &amp; phrases acquired through conversations, reading &amp; being read to, &amp; responding to texts, including using frequently occurring conjunctions to signal simple relationships (because).</t>
  </si>
  <si>
    <t>W1.1</t>
  </si>
  <si>
    <t>Write opinion pieces in which they introduce the topic or name the book they are writing about, state an opinion, supply a reason for the opinion, &amp; provide some sense of closure.</t>
  </si>
  <si>
    <t>W1.2</t>
  </si>
  <si>
    <t>Write informative/explanatory texts in which they name a topic, supply some facts about the topic, and provide some sense of closure.</t>
  </si>
  <si>
    <t>W1.3</t>
  </si>
  <si>
    <t>Write narratives in which they recount two or more appropriately sequenced events, include some details regarding what happened, use temporal words to signal event order, &amp; provide some sense of closure.</t>
  </si>
  <si>
    <t>W1.5</t>
  </si>
  <si>
    <t>With guidance &amp; support from adults, focus on a topic, respond to questions &amp; suggestions from peers, &amp; add details to strengthen writing as needed.</t>
  </si>
  <si>
    <t>W1.6</t>
  </si>
  <si>
    <t>With guidance  &amp; support from adults, use a variety of digital tools to produce &amp; publish writing, including in collaboration with peers.</t>
  </si>
  <si>
    <t>W1.7</t>
  </si>
  <si>
    <t>Participate in shared research &amp; writing projects (explore a number of "how-to" books on a given topic &amp; use them to write a sequence of instructions).</t>
  </si>
  <si>
    <t>W1.8</t>
  </si>
  <si>
    <t>With guidance and support from adults, recall information from experiences or gather info from provided sources to answer a question.</t>
  </si>
  <si>
    <t>Status</t>
  </si>
  <si>
    <t>Max</t>
  </si>
  <si>
    <t>Overall Stats</t>
  </si>
  <si>
    <t>Total</t>
  </si>
  <si>
    <t>Master Language Arts Tracking Standards - Grade 1</t>
  </si>
  <si>
    <t>y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</si>
</sst>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0">
    <font>
      <sz val="12"/>
      <color rgb="FF000000"/>
      <name val="Calibri"/>
      <family val="2"/>
      <charset val="1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2"/>
      <color rgb="FFFFFFFF"/>
      <name val="Calibri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8"/>
      <color theme="8" tint="-0.499984740745262"/>
      <name val="Calibri"/>
      <family val="2"/>
    </font>
    <font>
      <sz val="36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99CCFF"/>
        <bgColor rgb="FF7EB2E6"/>
      </patternFill>
    </fill>
    <fill>
      <patternFill patternType="solid">
        <fgColor rgb="FF1F5FA0"/>
        <bgColor rgb="FF008080"/>
      </patternFill>
    </fill>
    <fill>
      <patternFill patternType="solid">
        <fgColor rgb="FF7EB2E6"/>
        <bgColor rgb="FF99CC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1" applyFont="1" applyBorder="1" applyAlignment="1" applyProtection="1">
      <alignment horizontal="left"/>
    </xf>
    <xf numFmtId="164" fontId="1" fillId="2" borderId="0" xfId="1" applyNumberFormat="1" applyFont="1" applyBorder="1" applyAlignment="1" applyProtection="1">
      <alignment wrapText="1"/>
    </xf>
    <xf numFmtId="0" fontId="0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2" borderId="0" xfId="1" applyFont="1" applyBorder="1" applyAlignment="1" applyProtection="1"/>
    <xf numFmtId="165" fontId="1" fillId="2" borderId="0" xfId="1" applyNumberFormat="1" applyFont="1" applyBorder="1" applyAlignment="1" applyProtection="1">
      <alignment wrapText="1"/>
    </xf>
    <xf numFmtId="0" fontId="0" fillId="3" borderId="0" xfId="0" applyFont="1" applyFill="1" applyAlignment="1">
      <alignment horizontal="right"/>
    </xf>
    <xf numFmtId="165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3" fillId="4" borderId="0" xfId="0" applyFont="1" applyFill="1"/>
    <xf numFmtId="165" fontId="3" fillId="4" borderId="0" xfId="0" applyNumberFormat="1" applyFont="1" applyFill="1"/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/>
    <xf numFmtId="0" fontId="0" fillId="5" borderId="0" xfId="0" applyFont="1" applyFill="1"/>
    <xf numFmtId="165" fontId="0" fillId="5" borderId="1" xfId="0" applyNumberFormat="1" applyFill="1" applyBorder="1"/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/>
    <xf numFmtId="0" fontId="0" fillId="5" borderId="0" xfId="0" applyFont="1" applyFill="1" applyProtection="1">
      <protection locked="0"/>
    </xf>
    <xf numFmtId="0" fontId="0" fillId="0" borderId="2" xfId="0" applyBorder="1"/>
    <xf numFmtId="0" fontId="0" fillId="0" borderId="2" xfId="0" applyFont="1" applyBorder="1" applyAlignment="1">
      <alignment wrapText="1"/>
    </xf>
    <xf numFmtId="165" fontId="0" fillId="0" borderId="2" xfId="0" applyNumberFormat="1" applyBorder="1"/>
    <xf numFmtId="0" fontId="0" fillId="0" borderId="2" xfId="0" applyFont="1" applyBorder="1" applyAlignment="1" applyProtection="1">
      <alignment horizontal="center"/>
      <protection locked="0"/>
    </xf>
    <xf numFmtId="164" fontId="0" fillId="0" borderId="2" xfId="0" applyNumberFormat="1" applyBorder="1"/>
    <xf numFmtId="16" fontId="0" fillId="0" borderId="2" xfId="0" applyNumberFormat="1" applyBorder="1"/>
    <xf numFmtId="0" fontId="0" fillId="0" borderId="2" xfId="0" applyBorder="1" applyProtection="1">
      <protection locked="0"/>
    </xf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0" fontId="0" fillId="5" borderId="2" xfId="0" applyFill="1" applyBorder="1" applyAlignment="1" applyProtection="1">
      <alignment horizontal="center"/>
      <protection locked="0"/>
    </xf>
    <xf numFmtId="164" fontId="0" fillId="5" borderId="2" xfId="0" applyNumberFormat="1" applyFill="1" applyBorder="1"/>
    <xf numFmtId="0" fontId="0" fillId="5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 applyProtection="1">
      <alignment horizontal="center"/>
      <protection locked="0"/>
    </xf>
    <xf numFmtId="164" fontId="3" fillId="4" borderId="2" xfId="0" applyNumberFormat="1" applyFont="1" applyFill="1" applyBorder="1"/>
    <xf numFmtId="0" fontId="3" fillId="4" borderId="2" xfId="0" applyFont="1" applyFill="1" applyBorder="1" applyProtection="1">
      <protection locked="0"/>
    </xf>
    <xf numFmtId="0" fontId="7" fillId="4" borderId="0" xfId="0" applyFont="1" applyFill="1" applyAlignment="1">
      <alignment horizontal="left"/>
    </xf>
    <xf numFmtId="164" fontId="7" fillId="4" borderId="0" xfId="0" applyNumberFormat="1" applyFont="1" applyFill="1" applyAlignment="1">
      <alignment horizontal="center"/>
    </xf>
    <xf numFmtId="9" fontId="0" fillId="0" borderId="0" xfId="6" applyFont="1"/>
    <xf numFmtId="0" fontId="0" fillId="0" borderId="0" xfId="0" applyAlignment="1">
      <alignment horizontal="right"/>
    </xf>
    <xf numFmtId="10" fontId="8" fillId="0" borderId="0" xfId="6" applyNumberFormat="1" applyFont="1" applyAlignment="1">
      <alignment horizontal="left"/>
    </xf>
    <xf numFmtId="0" fontId="9" fillId="0" borderId="0" xfId="0" applyFont="1"/>
    <xf numFmtId="0" fontId="0" fillId="0" borderId="2" xfId="0" applyBorder="1" applyAlignment="1" applyProtection="1">
      <alignment horizontal="center"/>
      <protection locked="0"/>
    </xf>
  </cellXfs>
  <cellStyles count="7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6" builtinId="5"/>
    <cellStyle name="TableStyleLight1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7EB2E6"/>
      <rgbColor rgb="00993366"/>
      <rgbColor rgb="00FFFFCC"/>
      <rgbColor rgb="00CCFFFF"/>
      <rgbColor rgb="00660066"/>
      <rgbColor rgb="00FF8080"/>
      <rgbColor rgb="001F5FA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8"/>
  <sheetViews>
    <sheetView tabSelected="1" zoomScale="85" zoomScaleNormal="85" workbookViewId="0">
      <selection activeCell="E8" sqref="E8"/>
    </sheetView>
  </sheetViews>
  <sheetFormatPr defaultColWidth="11" defaultRowHeight="15.75"/>
  <cols>
    <col min="4" max="4" width="66.875" customWidth="1"/>
  </cols>
  <sheetData>
    <row r="1" spans="3:12" ht="46.5">
      <c r="D1" s="46" t="s">
        <v>183</v>
      </c>
    </row>
    <row r="2" spans="3:12">
      <c r="C2" s="3" t="s">
        <v>1</v>
      </c>
    </row>
    <row r="3" spans="3:12">
      <c r="C3" s="3" t="s">
        <v>3</v>
      </c>
      <c r="D3" s="4"/>
      <c r="E3" s="1" t="s">
        <v>0</v>
      </c>
      <c r="F3" s="2"/>
      <c r="J3" s="41" t="s">
        <v>181</v>
      </c>
      <c r="K3" s="42"/>
      <c r="L3" s="42"/>
    </row>
    <row r="4" spans="3:12">
      <c r="C4" s="3" t="s">
        <v>5</v>
      </c>
      <c r="D4" s="4"/>
      <c r="E4" s="3" t="s">
        <v>2</v>
      </c>
      <c r="F4">
        <v>80</v>
      </c>
      <c r="J4" t="s">
        <v>182</v>
      </c>
      <c r="K4">
        <f>COUNTIF(F20:F199,"Y")</f>
        <v>72</v>
      </c>
      <c r="L4" s="43" t="str">
        <f>CONCATENATE("out of ",COUNTA(C14:C99))</f>
        <v>out of 45</v>
      </c>
    </row>
    <row r="5" spans="3:12">
      <c r="C5" s="3" t="s">
        <v>6</v>
      </c>
      <c r="D5" s="4"/>
      <c r="E5" s="3" t="s">
        <v>4</v>
      </c>
      <c r="F5">
        <v>51</v>
      </c>
      <c r="J5" s="44" t="str">
        <f>E4</f>
        <v>Meets</v>
      </c>
      <c r="K5">
        <f>COUNTIF(N20:N199,J5)</f>
        <v>0</v>
      </c>
      <c r="L5" s="45">
        <f>SUM(K5/$K$4)</f>
        <v>0</v>
      </c>
    </row>
    <row r="6" spans="3:12">
      <c r="D6" s="4"/>
      <c r="J6" s="44" t="str">
        <f>E5</f>
        <v>Working</v>
      </c>
      <c r="K6">
        <f>COUNTIF(N20:N199,J6)</f>
        <v>72</v>
      </c>
      <c r="L6" s="45">
        <f>SUM(K6/$K$4)</f>
        <v>1</v>
      </c>
    </row>
    <row r="7" spans="3:12">
      <c r="D7" s="5"/>
      <c r="E7" s="6"/>
      <c r="F7" s="1" t="s">
        <v>7</v>
      </c>
      <c r="G7" s="2"/>
      <c r="H7" s="5"/>
    </row>
    <row r="8" spans="3:12">
      <c r="C8" s="3"/>
      <c r="D8" s="7" t="s">
        <v>8</v>
      </c>
      <c r="E8" s="8" t="str">
        <f>E19</f>
        <v/>
      </c>
      <c r="F8" s="9" t="str">
        <f>IF(E8="","No data",IF(E8&gt;=$F$4,"Meets Standard",IF(E8&gt;=$F$5,"Working Towards Standards","Below the Standard")))</f>
        <v>No data</v>
      </c>
      <c r="G8" s="10"/>
    </row>
    <row r="9" spans="3:12">
      <c r="D9" s="7" t="s">
        <v>9</v>
      </c>
      <c r="E9" s="8" t="str">
        <f>E38</f>
        <v/>
      </c>
      <c r="F9" s="9" t="str">
        <f>IF(E9="","No data",IF(E9&gt;=$F$4,"Meets Standard",IF(E9&gt;=$F$5,"Working Towards Standards","Below the Standard")))</f>
        <v>No data</v>
      </c>
    </row>
    <row r="10" spans="3:12">
      <c r="D10" s="7" t="s">
        <v>10</v>
      </c>
      <c r="E10" s="8" t="str">
        <f>E59</f>
        <v/>
      </c>
      <c r="F10" s="9" t="str">
        <f>IF(E10="","No data",IF(E10&gt;=$F$4,"Meets Standard",IF(E10&gt;=$F$5,"Working Towards Standards","Below the Standard")))</f>
        <v>No data</v>
      </c>
    </row>
    <row r="11" spans="3:12">
      <c r="D11" s="7" t="s">
        <v>11</v>
      </c>
      <c r="E11" s="8" t="str">
        <f>E80</f>
        <v/>
      </c>
      <c r="F11" s="9" t="str">
        <f>IF(E11="","No data",IF(E11&gt;=$F$4,"Meets Standard",IF(E11&gt;=$F$5,"Working Towards Standards","Below the Standard")))</f>
        <v>No data</v>
      </c>
    </row>
    <row r="12" spans="3:12">
      <c r="D12" s="7" t="s">
        <v>12</v>
      </c>
      <c r="E12" s="8" t="str">
        <f>E95</f>
        <v/>
      </c>
      <c r="F12" s="9" t="str">
        <f>IF(E12="","No data",IF(E12&gt;=$F$4,"Meets Standard",IF(E12&gt;=$F$5,"Working Towards Standards","Below the Standard")))</f>
        <v>No data</v>
      </c>
    </row>
    <row r="13" spans="3:12">
      <c r="D13" s="7" t="s">
        <v>13</v>
      </c>
      <c r="E13" s="8" t="str">
        <f>E124</f>
        <v/>
      </c>
      <c r="F13" s="9" t="str">
        <f>IF(E13="","No data",IF(E13&gt;=$F$4,"Meets Standard",IF(E13&gt;=$F$5,"Working Towards Standards","Below the Standard")))</f>
        <v>No data</v>
      </c>
    </row>
    <row r="19" spans="1:15">
      <c r="A19" s="11" t="s">
        <v>14</v>
      </c>
      <c r="B19" s="11"/>
      <c r="C19" s="11"/>
      <c r="D19" s="11"/>
      <c r="E19" s="12" t="str">
        <f>IF(SUM(E20,E22,E27,E34)=0,"",AVERAGE(E20,E22,E27,E34))</f>
        <v/>
      </c>
      <c r="F19" s="13" t="s">
        <v>15</v>
      </c>
      <c r="G19" s="14" t="s">
        <v>16</v>
      </c>
      <c r="H19" s="11" t="s">
        <v>17</v>
      </c>
      <c r="I19" s="11" t="s">
        <v>18</v>
      </c>
      <c r="J19" s="11" t="s">
        <v>19</v>
      </c>
      <c r="K19" s="11" t="s">
        <v>20</v>
      </c>
      <c r="L19" s="11" t="s">
        <v>21</v>
      </c>
      <c r="M19" s="11" t="s">
        <v>22</v>
      </c>
      <c r="N19" s="13" t="s">
        <v>179</v>
      </c>
      <c r="O19" s="13" t="s">
        <v>180</v>
      </c>
    </row>
    <row r="20" spans="1:15">
      <c r="B20" s="15" t="s">
        <v>23</v>
      </c>
      <c r="C20" s="15"/>
      <c r="D20" s="15" t="s">
        <v>24</v>
      </c>
      <c r="E20" s="16" t="str">
        <f>IF(E21&gt;0,E21,"")</f>
        <v/>
      </c>
      <c r="F20" s="17"/>
      <c r="G20" s="18"/>
      <c r="H20" s="15"/>
      <c r="I20" s="19"/>
      <c r="J20" s="19"/>
      <c r="K20" s="19"/>
      <c r="L20" s="19"/>
      <c r="M20" s="19"/>
      <c r="N20" s="15"/>
      <c r="O20" s="15"/>
    </row>
    <row r="21" spans="1:15" ht="31.5">
      <c r="B21" s="20"/>
      <c r="C21" s="20" t="s">
        <v>25</v>
      </c>
      <c r="D21" s="21" t="s">
        <v>26</v>
      </c>
      <c r="E21" s="22" t="str">
        <f>IF(F21="Y",G21,"")</f>
        <v/>
      </c>
      <c r="F21" s="23" t="s">
        <v>27</v>
      </c>
      <c r="G21" s="24" t="str">
        <f>IF(SUM(I21,K21,M21)=0,"",AVERAGE(I21,K21,M21))</f>
        <v/>
      </c>
      <c r="H21" s="25"/>
      <c r="I21" s="26">
        <v>0</v>
      </c>
      <c r="J21" s="26"/>
      <c r="K21" s="26">
        <v>0</v>
      </c>
      <c r="L21" s="26"/>
      <c r="M21" s="26">
        <v>0</v>
      </c>
      <c r="N21" s="20" t="str">
        <f>IF(F21="Y",IF(O21&gt;=$F$4,$E$4,$E$5),"Not tracked")</f>
        <v>Working</v>
      </c>
      <c r="O21" s="20">
        <f>MAX(I21,K21,M21)</f>
        <v>0</v>
      </c>
    </row>
    <row r="22" spans="1:15">
      <c r="B22" s="27" t="s">
        <v>28</v>
      </c>
      <c r="C22" s="27"/>
      <c r="D22" s="28" t="s">
        <v>29</v>
      </c>
      <c r="E22" s="16" t="str">
        <f>IF(SUM(E23:E26)=0,"",AVERAGE(E23:E26))</f>
        <v/>
      </c>
      <c r="F22" s="29"/>
      <c r="G22" s="30"/>
      <c r="H22" s="27"/>
      <c r="I22" s="31"/>
      <c r="J22" s="31"/>
      <c r="K22" s="31"/>
      <c r="L22" s="31"/>
      <c r="M22" s="31"/>
      <c r="N22" s="15"/>
      <c r="O22" s="15"/>
    </row>
    <row r="23" spans="1:15">
      <c r="B23" s="20"/>
      <c r="C23" s="20" t="s">
        <v>30</v>
      </c>
      <c r="D23" s="21" t="s">
        <v>31</v>
      </c>
      <c r="E23" s="22" t="str">
        <f>IF(F23="Y",G23,"")</f>
        <v/>
      </c>
      <c r="F23" s="23" t="s">
        <v>27</v>
      </c>
      <c r="G23" s="24" t="str">
        <f>IF(SUM(I23,K23,M23)=0,"",AVERAGE(I23,K23,M23))</f>
        <v/>
      </c>
      <c r="H23" s="20"/>
      <c r="I23" s="26">
        <v>0</v>
      </c>
      <c r="J23" s="26"/>
      <c r="K23" s="26">
        <v>0</v>
      </c>
      <c r="L23" s="26"/>
      <c r="M23" s="26">
        <v>0</v>
      </c>
      <c r="N23" s="20" t="str">
        <f t="shared" ref="N23:N26" si="0">IF(F23="Y",IF(O23&gt;=$F$4,$E$4,$E$5),"Not tracked")</f>
        <v>Working</v>
      </c>
      <c r="O23" s="20">
        <f t="shared" ref="O23:O26" si="1">MAX(I23,K23,M23)</f>
        <v>0</v>
      </c>
    </row>
    <row r="24" spans="1:15" ht="31.5">
      <c r="B24" s="20"/>
      <c r="C24" s="20" t="s">
        <v>32</v>
      </c>
      <c r="D24" s="21" t="s">
        <v>33</v>
      </c>
      <c r="E24" s="22" t="str">
        <f>IF(F24="Y",G24,"")</f>
        <v/>
      </c>
      <c r="F24" s="47" t="s">
        <v>184</v>
      </c>
      <c r="G24" s="24" t="str">
        <f>IF(SUM(I24,K24,M24)=0,"",AVERAGE(I24,K24,M24))</f>
        <v/>
      </c>
      <c r="H24" s="20"/>
      <c r="I24" s="26">
        <v>0</v>
      </c>
      <c r="J24" s="26"/>
      <c r="K24" s="26">
        <v>0</v>
      </c>
      <c r="L24" s="26"/>
      <c r="M24" s="26">
        <v>0</v>
      </c>
      <c r="N24" s="20" t="str">
        <f t="shared" si="0"/>
        <v>Working</v>
      </c>
      <c r="O24" s="20">
        <f t="shared" si="1"/>
        <v>0</v>
      </c>
    </row>
    <row r="25" spans="1:15" ht="31.5">
      <c r="B25" s="20"/>
      <c r="C25" s="20" t="s">
        <v>34</v>
      </c>
      <c r="D25" s="21" t="s">
        <v>35</v>
      </c>
      <c r="E25" s="22" t="str">
        <f>IF(F25="Y",G25,"")</f>
        <v/>
      </c>
      <c r="F25" s="23" t="s">
        <v>27</v>
      </c>
      <c r="G25" s="24" t="str">
        <f>IF(SUM(I25,K25,M25)=0,"",AVERAGE(I25,K25,M25))</f>
        <v/>
      </c>
      <c r="H25" s="20"/>
      <c r="I25" s="26">
        <v>0</v>
      </c>
      <c r="J25" s="26"/>
      <c r="K25" s="26">
        <v>0</v>
      </c>
      <c r="L25" s="26"/>
      <c r="M25" s="26">
        <v>0</v>
      </c>
      <c r="N25" s="20" t="str">
        <f t="shared" si="0"/>
        <v>Working</v>
      </c>
      <c r="O25" s="20">
        <f t="shared" si="1"/>
        <v>0</v>
      </c>
    </row>
    <row r="26" spans="1:15" ht="31.5">
      <c r="B26" s="20"/>
      <c r="C26" s="20" t="s">
        <v>36</v>
      </c>
      <c r="D26" s="21" t="s">
        <v>37</v>
      </c>
      <c r="E26" s="22" t="str">
        <f>IF(F26="Y",G26,"")</f>
        <v/>
      </c>
      <c r="F26" s="23" t="s">
        <v>27</v>
      </c>
      <c r="G26" s="24" t="str">
        <f>IF(SUM(I26,K26,M26)=0,"",AVERAGE(I26,K26,M26))</f>
        <v/>
      </c>
      <c r="H26" s="20"/>
      <c r="I26" s="26">
        <v>0</v>
      </c>
      <c r="J26" s="26"/>
      <c r="K26" s="26">
        <v>0</v>
      </c>
      <c r="L26" s="26"/>
      <c r="M26" s="26">
        <v>0</v>
      </c>
      <c r="N26" s="20" t="str">
        <f t="shared" si="0"/>
        <v>Working</v>
      </c>
      <c r="O26" s="20">
        <f t="shared" si="1"/>
        <v>0</v>
      </c>
    </row>
    <row r="27" spans="1:15" ht="31.5">
      <c r="B27" s="27" t="s">
        <v>38</v>
      </c>
      <c r="C27" s="27"/>
      <c r="D27" s="28" t="s">
        <v>39</v>
      </c>
      <c r="E27" s="16" t="str">
        <f>IF(SUM(E28:E33)=0,"",AVERAGE(E28:E33))</f>
        <v/>
      </c>
      <c r="F27" s="29"/>
      <c r="G27" s="30"/>
      <c r="H27" s="27"/>
      <c r="I27" s="31"/>
      <c r="J27" s="31"/>
      <c r="K27" s="31"/>
      <c r="L27" s="31"/>
      <c r="M27" s="31"/>
      <c r="N27" s="15"/>
      <c r="O27" s="15"/>
    </row>
    <row r="28" spans="1:15">
      <c r="B28" s="20"/>
      <c r="C28" s="20" t="s">
        <v>40</v>
      </c>
      <c r="D28" s="21" t="s">
        <v>41</v>
      </c>
      <c r="E28" s="22" t="str">
        <f t="shared" ref="E28:E33" si="2">IF(F28="Y",G28,"")</f>
        <v/>
      </c>
      <c r="F28" s="23" t="s">
        <v>27</v>
      </c>
      <c r="G28" s="24" t="str">
        <f t="shared" ref="G28:G33" si="3">IF(SUM(I28,K28,M28)=0,"",AVERAGE(I28,K28,M28))</f>
        <v/>
      </c>
      <c r="H28" s="20"/>
      <c r="I28" s="26">
        <v>0</v>
      </c>
      <c r="J28" s="26"/>
      <c r="K28" s="26">
        <v>0</v>
      </c>
      <c r="L28" s="26"/>
      <c r="M28" s="26">
        <v>0</v>
      </c>
      <c r="N28" s="20" t="str">
        <f t="shared" ref="N28:N31" si="4">IF(F28="Y",IF(O28&gt;=$F$4,$E$4,$E$5),"Not tracked")</f>
        <v>Working</v>
      </c>
      <c r="O28" s="20">
        <f t="shared" ref="O28:O31" si="5">MAX(I28,K28,M28)</f>
        <v>0</v>
      </c>
    </row>
    <row r="29" spans="1:15" ht="31.5">
      <c r="B29" s="20"/>
      <c r="C29" s="20" t="s">
        <v>42</v>
      </c>
      <c r="D29" s="21" t="s">
        <v>43</v>
      </c>
      <c r="E29" s="22" t="str">
        <f t="shared" si="2"/>
        <v/>
      </c>
      <c r="F29" s="23" t="s">
        <v>27</v>
      </c>
      <c r="G29" s="24" t="str">
        <f t="shared" si="3"/>
        <v/>
      </c>
      <c r="H29" s="20"/>
      <c r="I29" s="26">
        <v>0</v>
      </c>
      <c r="J29" s="26"/>
      <c r="K29" s="26">
        <v>0</v>
      </c>
      <c r="L29" s="26"/>
      <c r="M29" s="26">
        <v>0</v>
      </c>
      <c r="N29" s="20" t="str">
        <f t="shared" si="4"/>
        <v>Working</v>
      </c>
      <c r="O29" s="20">
        <f t="shared" si="5"/>
        <v>0</v>
      </c>
    </row>
    <row r="30" spans="1:15" ht="31.5">
      <c r="B30" s="20"/>
      <c r="C30" s="20" t="s">
        <v>44</v>
      </c>
      <c r="D30" s="21" t="s">
        <v>45</v>
      </c>
      <c r="E30" s="22" t="str">
        <f t="shared" si="2"/>
        <v/>
      </c>
      <c r="F30" s="23" t="s">
        <v>27</v>
      </c>
      <c r="G30" s="24" t="str">
        <f t="shared" si="3"/>
        <v/>
      </c>
      <c r="H30" s="20"/>
      <c r="I30" s="26">
        <v>0</v>
      </c>
      <c r="J30" s="26"/>
      <c r="K30" s="26">
        <v>0</v>
      </c>
      <c r="L30" s="26"/>
      <c r="M30" s="26">
        <v>0</v>
      </c>
      <c r="N30" s="20" t="str">
        <f t="shared" si="4"/>
        <v>Working</v>
      </c>
      <c r="O30" s="20">
        <f t="shared" si="5"/>
        <v>0</v>
      </c>
    </row>
    <row r="31" spans="1:15" ht="31.5">
      <c r="B31" s="20"/>
      <c r="C31" s="20" t="s">
        <v>46</v>
      </c>
      <c r="D31" s="21" t="s">
        <v>47</v>
      </c>
      <c r="E31" s="22" t="str">
        <f t="shared" si="2"/>
        <v/>
      </c>
      <c r="F31" s="23" t="s">
        <v>27</v>
      </c>
      <c r="G31" s="24" t="str">
        <f t="shared" si="3"/>
        <v/>
      </c>
      <c r="H31" s="20"/>
      <c r="I31" s="26">
        <v>0</v>
      </c>
      <c r="J31" s="26"/>
      <c r="K31" s="26">
        <v>0</v>
      </c>
      <c r="L31" s="26"/>
      <c r="M31" s="26">
        <v>0</v>
      </c>
      <c r="N31" s="20" t="str">
        <f t="shared" si="4"/>
        <v>Working</v>
      </c>
      <c r="O31" s="20">
        <f t="shared" si="5"/>
        <v>0</v>
      </c>
    </row>
    <row r="32" spans="1:15">
      <c r="B32" s="20"/>
      <c r="C32" s="20" t="s">
        <v>48</v>
      </c>
      <c r="D32" s="21" t="s">
        <v>49</v>
      </c>
      <c r="E32" s="22" t="str">
        <f t="shared" si="2"/>
        <v/>
      </c>
      <c r="F32" s="23" t="s">
        <v>27</v>
      </c>
      <c r="G32" s="24" t="str">
        <f t="shared" si="3"/>
        <v/>
      </c>
      <c r="H32" s="20"/>
      <c r="I32" s="26">
        <v>0</v>
      </c>
      <c r="J32" s="26"/>
      <c r="K32" s="26">
        <v>0</v>
      </c>
      <c r="L32" s="26"/>
      <c r="M32" s="26">
        <v>0</v>
      </c>
      <c r="N32" s="20" t="str">
        <f t="shared" ref="N32:N33" si="6">IF(F32="Y",IF(O32&gt;=$F$4,$E$4,$E$5),"Not tracked")</f>
        <v>Working</v>
      </c>
      <c r="O32" s="20">
        <f t="shared" ref="O32:O33" si="7">MAX(I32,K32,M32)</f>
        <v>0</v>
      </c>
    </row>
    <row r="33" spans="1:15">
      <c r="B33" s="20"/>
      <c r="C33" s="20" t="s">
        <v>50</v>
      </c>
      <c r="D33" s="21" t="s">
        <v>51</v>
      </c>
      <c r="E33" s="22" t="str">
        <f t="shared" si="2"/>
        <v/>
      </c>
      <c r="F33" s="23" t="s">
        <v>27</v>
      </c>
      <c r="G33" s="24" t="str">
        <f t="shared" si="3"/>
        <v/>
      </c>
      <c r="H33" s="20"/>
      <c r="I33" s="26">
        <v>0</v>
      </c>
      <c r="J33" s="26"/>
      <c r="K33" s="26">
        <v>0</v>
      </c>
      <c r="L33" s="26"/>
      <c r="M33" s="26">
        <v>0</v>
      </c>
      <c r="N33" s="20" t="str">
        <f t="shared" si="6"/>
        <v>Working</v>
      </c>
      <c r="O33" s="20">
        <f t="shared" si="7"/>
        <v>0</v>
      </c>
    </row>
    <row r="34" spans="1:15">
      <c r="B34" s="27" t="s">
        <v>52</v>
      </c>
      <c r="C34" s="27"/>
      <c r="D34" s="28" t="s">
        <v>53</v>
      </c>
      <c r="E34" s="16" t="str">
        <f>IF(SUM(E35:E37)=0,"",AVERAGE(E35:E37))</f>
        <v/>
      </c>
      <c r="F34" s="29"/>
      <c r="G34" s="30"/>
      <c r="H34" s="27"/>
      <c r="I34" s="31"/>
      <c r="J34" s="31"/>
      <c r="K34" s="31"/>
      <c r="L34" s="31"/>
      <c r="M34" s="31"/>
      <c r="N34" s="31"/>
      <c r="O34" s="31"/>
    </row>
    <row r="35" spans="1:15">
      <c r="B35" s="20"/>
      <c r="C35" s="20" t="s">
        <v>54</v>
      </c>
      <c r="D35" s="21" t="s">
        <v>55</v>
      </c>
      <c r="E35" s="22" t="str">
        <f>IF(F35="Y",G35,"")</f>
        <v/>
      </c>
      <c r="F35" s="23" t="s">
        <v>27</v>
      </c>
      <c r="G35" s="24" t="str">
        <f>IF(SUM(I35,K35,M35)=0,"",AVERAGE(I35,K35,M35))</f>
        <v/>
      </c>
      <c r="H35" s="20"/>
      <c r="I35" s="26">
        <v>0</v>
      </c>
      <c r="J35" s="26"/>
      <c r="K35" s="26">
        <v>0</v>
      </c>
      <c r="L35" s="26"/>
      <c r="M35" s="26">
        <v>0</v>
      </c>
      <c r="N35" s="20" t="str">
        <f t="shared" ref="N35:N37" si="8">IF(F35="Y",IF(O35&gt;=$F$4,$E$4,$E$5),"Not tracked")</f>
        <v>Working</v>
      </c>
      <c r="O35" s="20">
        <f t="shared" ref="O35:O37" si="9">MAX(I35,K35,M35)</f>
        <v>0</v>
      </c>
    </row>
    <row r="36" spans="1:15">
      <c r="B36" s="20"/>
      <c r="C36" s="20" t="s">
        <v>56</v>
      </c>
      <c r="D36" s="21" t="s">
        <v>57</v>
      </c>
      <c r="E36" s="22" t="str">
        <f>IF(F36="Y",G36,"")</f>
        <v/>
      </c>
      <c r="F36" s="23" t="s">
        <v>27</v>
      </c>
      <c r="G36" s="24" t="str">
        <f>IF(SUM(I36,K36,M36)=0,"",AVERAGE(I36,K36,M36))</f>
        <v/>
      </c>
      <c r="H36" s="20"/>
      <c r="I36" s="26">
        <v>0</v>
      </c>
      <c r="J36" s="26"/>
      <c r="K36" s="26">
        <v>0</v>
      </c>
      <c r="L36" s="26"/>
      <c r="M36" s="26">
        <v>0</v>
      </c>
      <c r="N36" s="20" t="str">
        <f t="shared" si="8"/>
        <v>Working</v>
      </c>
      <c r="O36" s="20">
        <f t="shared" si="9"/>
        <v>0</v>
      </c>
    </row>
    <row r="37" spans="1:15" ht="31.5">
      <c r="B37" s="20"/>
      <c r="C37" s="20" t="s">
        <v>58</v>
      </c>
      <c r="D37" s="21" t="s">
        <v>59</v>
      </c>
      <c r="E37" s="22" t="str">
        <f>IF(F37="Y",G37,"")</f>
        <v/>
      </c>
      <c r="F37" s="23" t="s">
        <v>27</v>
      </c>
      <c r="G37" s="24" t="str">
        <f>IF(SUM(I37,K37,M37)=0,"",AVERAGE(I37,K37,M37))</f>
        <v/>
      </c>
      <c r="H37" s="20"/>
      <c r="I37" s="26">
        <v>0</v>
      </c>
      <c r="J37" s="26"/>
      <c r="K37" s="26">
        <v>0</v>
      </c>
      <c r="L37" s="26"/>
      <c r="M37" s="26">
        <v>0</v>
      </c>
      <c r="N37" s="20" t="str">
        <f t="shared" si="8"/>
        <v>Working</v>
      </c>
      <c r="O37" s="20">
        <f t="shared" si="9"/>
        <v>0</v>
      </c>
    </row>
    <row r="38" spans="1:15">
      <c r="A38" s="11" t="s">
        <v>9</v>
      </c>
      <c r="B38" s="32"/>
      <c r="C38" s="32"/>
      <c r="D38" s="32"/>
      <c r="E38" s="12" t="str">
        <f>IF(SUM(E39,E41,E43,E45,E47,E49,E51,E53,E55,E57)=0,"",AVERAGE(E39,E41,E43,E45,E47,E49,E51,E53,E55,E57))</f>
        <v/>
      </c>
      <c r="F38" s="33" t="s">
        <v>15</v>
      </c>
      <c r="G38" s="14" t="s">
        <v>16</v>
      </c>
      <c r="H38" s="11" t="s">
        <v>17</v>
      </c>
      <c r="I38" s="34" t="s">
        <v>18</v>
      </c>
      <c r="J38" s="34" t="s">
        <v>19</v>
      </c>
      <c r="K38" s="34" t="s">
        <v>20</v>
      </c>
      <c r="L38" s="34" t="s">
        <v>21</v>
      </c>
      <c r="M38" s="34" t="s">
        <v>22</v>
      </c>
      <c r="N38" s="13" t="s">
        <v>179</v>
      </c>
      <c r="O38" s="13" t="s">
        <v>180</v>
      </c>
    </row>
    <row r="39" spans="1:15">
      <c r="B39" s="27" t="s">
        <v>60</v>
      </c>
      <c r="C39" s="27"/>
      <c r="D39" s="27"/>
      <c r="E39" s="16" t="str">
        <f>IF(E40&gt;0,E40,"")</f>
        <v/>
      </c>
      <c r="F39" s="29"/>
      <c r="G39" s="30"/>
      <c r="H39" s="27"/>
      <c r="I39" s="31"/>
      <c r="J39" s="31"/>
      <c r="K39" s="31"/>
      <c r="L39" s="31"/>
      <c r="M39" s="31"/>
      <c r="N39" s="31"/>
      <c r="O39" s="31"/>
    </row>
    <row r="40" spans="1:15">
      <c r="B40" s="20"/>
      <c r="C40" s="20" t="s">
        <v>25</v>
      </c>
      <c r="D40" s="20" t="s">
        <v>61</v>
      </c>
      <c r="E40" s="22" t="str">
        <f>IF(F40="Y",G40,"")</f>
        <v/>
      </c>
      <c r="F40" s="23" t="s">
        <v>27</v>
      </c>
      <c r="G40" s="24" t="str">
        <f>IF(SUM(I40,K40,M40)=0,"",AVERAGE(I40,K40,M40))</f>
        <v/>
      </c>
      <c r="H40" s="20"/>
      <c r="I40" s="26">
        <v>0</v>
      </c>
      <c r="J40" s="26"/>
      <c r="K40" s="26">
        <v>0</v>
      </c>
      <c r="L40" s="26"/>
      <c r="M40" s="26">
        <v>0</v>
      </c>
      <c r="N40" s="20" t="str">
        <f t="shared" ref="N40" si="10">IF(F40="Y",IF(O40&gt;=$F$4,$E$4,$E$5),"Not tracked")</f>
        <v>Working</v>
      </c>
      <c r="O40" s="20">
        <f t="shared" ref="O40" si="11">MAX(I40,K40,M40)</f>
        <v>0</v>
      </c>
    </row>
    <row r="41" spans="1:15">
      <c r="B41" s="27" t="s">
        <v>62</v>
      </c>
      <c r="C41" s="27"/>
      <c r="D41" s="27"/>
      <c r="E41" s="16" t="str">
        <f>IF(E42&gt;0,E42,"")</f>
        <v/>
      </c>
      <c r="F41" s="29"/>
      <c r="G41" s="30"/>
      <c r="H41" s="27"/>
      <c r="I41" s="31"/>
      <c r="J41" s="31"/>
      <c r="K41" s="31"/>
      <c r="L41" s="31"/>
      <c r="M41" s="31"/>
      <c r="N41" s="31"/>
      <c r="O41" s="31"/>
    </row>
    <row r="42" spans="1:15">
      <c r="B42" s="20"/>
      <c r="C42" s="20" t="s">
        <v>30</v>
      </c>
      <c r="D42" s="20" t="s">
        <v>63</v>
      </c>
      <c r="E42" s="22" t="str">
        <f>IF(F42="Y",G42,"")</f>
        <v/>
      </c>
      <c r="F42" s="23" t="s">
        <v>27</v>
      </c>
      <c r="G42" s="24" t="str">
        <f>IF(SUM(I42,K42,M42)=0,"",AVERAGE(I42,K42,M42))</f>
        <v/>
      </c>
      <c r="H42" s="20"/>
      <c r="I42" s="26">
        <v>0</v>
      </c>
      <c r="J42" s="26"/>
      <c r="K42" s="26">
        <v>0</v>
      </c>
      <c r="L42" s="26"/>
      <c r="M42" s="26">
        <v>0</v>
      </c>
      <c r="N42" s="20" t="str">
        <f t="shared" ref="N42" si="12">IF(F42="Y",IF(O42&gt;=$F$4,$E$4,$E$5),"Not tracked")</f>
        <v>Working</v>
      </c>
      <c r="O42" s="20">
        <f t="shared" ref="O42" si="13">MAX(I42,K42,M42)</f>
        <v>0</v>
      </c>
    </row>
    <row r="43" spans="1:15">
      <c r="B43" s="27" t="s">
        <v>64</v>
      </c>
      <c r="C43" s="27"/>
      <c r="D43" s="27"/>
      <c r="E43" s="16" t="str">
        <f>IF(E44&gt;0,E44,"")</f>
        <v/>
      </c>
      <c r="F43" s="29"/>
      <c r="G43" s="30"/>
      <c r="H43" s="27"/>
      <c r="I43" s="31"/>
      <c r="J43" s="31"/>
      <c r="K43" s="31"/>
      <c r="L43" s="31"/>
      <c r="M43" s="31"/>
      <c r="N43" s="31"/>
      <c r="O43" s="31"/>
    </row>
    <row r="44" spans="1:15" ht="31.5">
      <c r="B44" s="20"/>
      <c r="C44" s="20" t="s">
        <v>40</v>
      </c>
      <c r="D44" s="21" t="s">
        <v>65</v>
      </c>
      <c r="E44" s="22" t="str">
        <f>IF(F44="Y",G44,"")</f>
        <v/>
      </c>
      <c r="F44" s="23" t="s">
        <v>27</v>
      </c>
      <c r="G44" s="24" t="str">
        <f>IF(SUM(I44,K44,M44)=0,"",AVERAGE(I44,K44,M44))</f>
        <v/>
      </c>
      <c r="H44" s="20"/>
      <c r="I44" s="26">
        <v>0</v>
      </c>
      <c r="J44" s="26"/>
      <c r="K44" s="26">
        <v>0</v>
      </c>
      <c r="L44" s="26"/>
      <c r="M44" s="26">
        <v>0</v>
      </c>
      <c r="N44" s="20" t="str">
        <f t="shared" ref="N44" si="14">IF(F44="Y",IF(O44&gt;=$F$4,$E$4,$E$5),"Not tracked")</f>
        <v>Working</v>
      </c>
      <c r="O44" s="20">
        <f t="shared" ref="O44" si="15">MAX(I44,K44,M44)</f>
        <v>0</v>
      </c>
    </row>
    <row r="45" spans="1:15">
      <c r="B45" s="27" t="s">
        <v>66</v>
      </c>
      <c r="C45" s="27"/>
      <c r="D45" s="27"/>
      <c r="E45" s="16" t="str">
        <f>IF(E46&gt;0,E46,"")</f>
        <v/>
      </c>
      <c r="F45" s="29"/>
      <c r="G45" s="30"/>
      <c r="H45" s="27"/>
      <c r="I45" s="31"/>
      <c r="J45" s="31"/>
      <c r="K45" s="31"/>
      <c r="L45" s="31"/>
      <c r="M45" s="31"/>
      <c r="N45" s="31"/>
      <c r="O45" s="31"/>
    </row>
    <row r="46" spans="1:15" ht="31.5">
      <c r="B46" s="20"/>
      <c r="C46" s="20" t="s">
        <v>54</v>
      </c>
      <c r="D46" s="21" t="s">
        <v>67</v>
      </c>
      <c r="E46" s="22" t="str">
        <f>IF(F46="Y",G46,"")</f>
        <v/>
      </c>
      <c r="F46" s="23" t="s">
        <v>27</v>
      </c>
      <c r="G46" s="24" t="str">
        <f>IF(SUM(I46,K46,M46)=0,"",AVERAGE(I46,K46,M46))</f>
        <v/>
      </c>
      <c r="H46" s="20"/>
      <c r="I46" s="26">
        <v>0</v>
      </c>
      <c r="J46" s="26"/>
      <c r="K46" s="26">
        <v>0</v>
      </c>
      <c r="L46" s="26"/>
      <c r="M46" s="26">
        <v>0</v>
      </c>
      <c r="N46" s="20" t="str">
        <f t="shared" ref="N46" si="16">IF(F46="Y",IF(O46&gt;=$F$4,$E$4,$E$5),"Not tracked")</f>
        <v>Working</v>
      </c>
      <c r="O46" s="20">
        <f t="shared" ref="O46" si="17">MAX(I46,K46,M46)</f>
        <v>0</v>
      </c>
    </row>
    <row r="47" spans="1:15">
      <c r="B47" s="27" t="s">
        <v>68</v>
      </c>
      <c r="C47" s="27"/>
      <c r="D47" s="28"/>
      <c r="E47" s="16" t="str">
        <f>IF(E48&gt;0,E48,"")</f>
        <v/>
      </c>
      <c r="F47" s="29"/>
      <c r="G47" s="30"/>
      <c r="H47" s="27"/>
      <c r="I47" s="31"/>
      <c r="J47" s="31"/>
      <c r="K47" s="31"/>
      <c r="L47" s="31"/>
      <c r="M47" s="31"/>
      <c r="N47" s="31"/>
      <c r="O47" s="31"/>
    </row>
    <row r="48" spans="1:15" ht="31.5">
      <c r="B48" s="20"/>
      <c r="C48" s="20" t="s">
        <v>69</v>
      </c>
      <c r="D48" s="21" t="s">
        <v>70</v>
      </c>
      <c r="E48" s="22" t="str">
        <f>IF(F48="Y",G48,"")</f>
        <v/>
      </c>
      <c r="F48" s="23" t="s">
        <v>27</v>
      </c>
      <c r="G48" s="24" t="str">
        <f>IF(SUM(I48,K48,M48)=0,"",AVERAGE(I48,K48,M48))</f>
        <v/>
      </c>
      <c r="H48" s="20"/>
      <c r="I48" s="26">
        <v>0</v>
      </c>
      <c r="J48" s="26"/>
      <c r="K48" s="26">
        <v>0</v>
      </c>
      <c r="L48" s="26"/>
      <c r="M48" s="26">
        <v>0</v>
      </c>
      <c r="N48" s="20" t="str">
        <f t="shared" ref="N48" si="18">IF(F48="Y",IF(O48&gt;=$F$4,$E$4,$E$5),"Not tracked")</f>
        <v>Working</v>
      </c>
      <c r="O48" s="20">
        <f t="shared" ref="O48" si="19">MAX(I48,K48,M48)</f>
        <v>0</v>
      </c>
    </row>
    <row r="49" spans="1:15">
      <c r="B49" s="27" t="s">
        <v>71</v>
      </c>
      <c r="C49" s="27"/>
      <c r="D49" s="28"/>
      <c r="E49" s="16" t="str">
        <f>IF(E50&gt;0,E50,"")</f>
        <v/>
      </c>
      <c r="F49" s="29"/>
      <c r="G49" s="30"/>
      <c r="H49" s="27"/>
      <c r="I49" s="31"/>
      <c r="J49" s="31"/>
      <c r="K49" s="31"/>
      <c r="L49" s="31"/>
      <c r="M49" s="31"/>
      <c r="N49" s="31"/>
      <c r="O49" s="31"/>
    </row>
    <row r="50" spans="1:15" ht="31.5">
      <c r="B50" s="20"/>
      <c r="C50" s="20" t="s">
        <v>72</v>
      </c>
      <c r="D50" s="21" t="s">
        <v>73</v>
      </c>
      <c r="E50" s="22" t="str">
        <f>IF(F50="Y",G50,"")</f>
        <v/>
      </c>
      <c r="F50" s="23" t="s">
        <v>27</v>
      </c>
      <c r="G50" s="24" t="str">
        <f>IF(SUM(I50,K50,M50)=0,"",AVERAGE(I50,K50,M50))</f>
        <v/>
      </c>
      <c r="H50" s="20"/>
      <c r="I50" s="26">
        <v>0</v>
      </c>
      <c r="J50" s="26"/>
      <c r="K50" s="26">
        <v>0</v>
      </c>
      <c r="L50" s="26"/>
      <c r="M50" s="26">
        <v>0</v>
      </c>
      <c r="N50" s="20" t="str">
        <f t="shared" ref="N50" si="20">IF(F50="Y",IF(O50&gt;=$F$4,$E$4,$E$5),"Not tracked")</f>
        <v>Working</v>
      </c>
      <c r="O50" s="20">
        <f t="shared" ref="O50" si="21">MAX(I50,K50,M50)</f>
        <v>0</v>
      </c>
    </row>
    <row r="51" spans="1:15">
      <c r="B51" s="27" t="s">
        <v>74</v>
      </c>
      <c r="C51" s="27"/>
      <c r="D51" s="28"/>
      <c r="E51" s="16" t="str">
        <f>IF(E52&gt;0,E52,"")</f>
        <v/>
      </c>
      <c r="F51" s="29"/>
      <c r="G51" s="30"/>
      <c r="H51" s="27"/>
      <c r="I51" s="31"/>
      <c r="J51" s="31"/>
      <c r="K51" s="31"/>
      <c r="L51" s="31"/>
      <c r="M51" s="31"/>
      <c r="N51" s="31"/>
      <c r="O51" s="31"/>
    </row>
    <row r="52" spans="1:15">
      <c r="B52" s="20"/>
      <c r="C52" s="20" t="s">
        <v>75</v>
      </c>
      <c r="D52" s="21" t="s">
        <v>76</v>
      </c>
      <c r="E52" s="22" t="str">
        <f>IF(F52="Y",G52,"")</f>
        <v/>
      </c>
      <c r="F52" s="23" t="s">
        <v>27</v>
      </c>
      <c r="G52" s="24" t="str">
        <f>IF(SUM(I52,K52,M52)=0,"",AVERAGE(I52,K52,M52))</f>
        <v/>
      </c>
      <c r="H52" s="20"/>
      <c r="I52" s="26">
        <v>0</v>
      </c>
      <c r="J52" s="26"/>
      <c r="K52" s="26">
        <v>0</v>
      </c>
      <c r="L52" s="26"/>
      <c r="M52" s="26">
        <v>0</v>
      </c>
      <c r="N52" s="20" t="str">
        <f t="shared" ref="N52" si="22">IF(F52="Y",IF(O52&gt;=$F$4,$E$4,$E$5),"Not tracked")</f>
        <v>Working</v>
      </c>
      <c r="O52" s="20">
        <f t="shared" ref="O52" si="23">MAX(I52,K52,M52)</f>
        <v>0</v>
      </c>
    </row>
    <row r="53" spans="1:15">
      <c r="B53" s="27" t="s">
        <v>77</v>
      </c>
      <c r="C53" s="27"/>
      <c r="D53" s="28"/>
      <c r="E53" s="16" t="str">
        <f>IF(E54&gt;0,E54,"")</f>
        <v/>
      </c>
      <c r="F53" s="29"/>
      <c r="G53" s="30"/>
      <c r="H53" s="27"/>
      <c r="I53" s="31"/>
      <c r="J53" s="31"/>
      <c r="K53" s="31"/>
      <c r="L53" s="31"/>
      <c r="M53" s="31"/>
      <c r="N53" s="31"/>
      <c r="O53" s="31"/>
    </row>
    <row r="54" spans="1:15">
      <c r="B54" s="20"/>
      <c r="C54" s="20" t="s">
        <v>78</v>
      </c>
      <c r="D54" s="21" t="s">
        <v>79</v>
      </c>
      <c r="E54" s="22" t="str">
        <f>IF(F54="Y",G54,"")</f>
        <v/>
      </c>
      <c r="F54" s="23" t="s">
        <v>27</v>
      </c>
      <c r="G54" s="24" t="str">
        <f>IF(SUM(I54,K54,M54)=0,"",AVERAGE(I54,K54,M54))</f>
        <v/>
      </c>
      <c r="H54" s="20"/>
      <c r="I54" s="26">
        <v>0</v>
      </c>
      <c r="J54" s="26"/>
      <c r="K54" s="26">
        <v>0</v>
      </c>
      <c r="L54" s="26"/>
      <c r="M54" s="26">
        <v>0</v>
      </c>
      <c r="N54" s="20" t="str">
        <f t="shared" ref="N54" si="24">IF(F54="Y",IF(O54&gt;=$F$4,$E$4,$E$5),"Not tracked")</f>
        <v>Working</v>
      </c>
      <c r="O54" s="20">
        <f t="shared" ref="O54" si="25">MAX(I54,K54,M54)</f>
        <v>0</v>
      </c>
    </row>
    <row r="55" spans="1:15">
      <c r="B55" s="27" t="s">
        <v>80</v>
      </c>
      <c r="C55" s="27"/>
      <c r="D55" s="28"/>
      <c r="E55" s="16" t="str">
        <f>IF(E56&gt;0,E56,"")</f>
        <v/>
      </c>
      <c r="F55" s="29"/>
      <c r="G55" s="30"/>
      <c r="H55" s="27"/>
      <c r="I55" s="31"/>
      <c r="J55" s="31"/>
      <c r="K55" s="31"/>
      <c r="L55" s="31"/>
      <c r="M55" s="31"/>
      <c r="N55" s="31"/>
      <c r="O55" s="31"/>
    </row>
    <row r="56" spans="1:15" ht="31.5">
      <c r="B56" s="20"/>
      <c r="C56" s="20" t="s">
        <v>81</v>
      </c>
      <c r="D56" s="21" t="s">
        <v>82</v>
      </c>
      <c r="E56" s="22" t="str">
        <f>IF(F56="Y",G56,"")</f>
        <v/>
      </c>
      <c r="F56" s="23" t="s">
        <v>27</v>
      </c>
      <c r="G56" s="24" t="str">
        <f>IF(SUM(I56,K56,M56)=0,"",AVERAGE(I56,K56,M56))</f>
        <v/>
      </c>
      <c r="H56" s="20"/>
      <c r="I56" s="26">
        <v>0</v>
      </c>
      <c r="J56" s="26"/>
      <c r="K56" s="26">
        <v>0</v>
      </c>
      <c r="L56" s="26"/>
      <c r="M56" s="26">
        <v>0</v>
      </c>
      <c r="N56" s="20" t="str">
        <f t="shared" ref="N56" si="26">IF(F56="Y",IF(O56&gt;=$F$4,$E$4,$E$5),"Not tracked")</f>
        <v>Working</v>
      </c>
      <c r="O56" s="20">
        <f t="shared" ref="O56" si="27">MAX(I56,K56,M56)</f>
        <v>0</v>
      </c>
    </row>
    <row r="57" spans="1:15">
      <c r="B57" s="27" t="s">
        <v>83</v>
      </c>
      <c r="C57" s="27"/>
      <c r="D57" s="28"/>
      <c r="E57" s="16" t="str">
        <f>IF(E58&gt;0,E58,"")</f>
        <v/>
      </c>
      <c r="F57" s="29"/>
      <c r="G57" s="30"/>
      <c r="H57" s="27"/>
      <c r="I57" s="31"/>
      <c r="J57" s="31"/>
      <c r="K57" s="31"/>
      <c r="L57" s="31"/>
      <c r="M57" s="31"/>
      <c r="N57" s="31"/>
      <c r="O57" s="31"/>
    </row>
    <row r="58" spans="1:15" ht="31.5">
      <c r="B58" s="20"/>
      <c r="C58" s="20" t="s">
        <v>84</v>
      </c>
      <c r="D58" s="21" t="s">
        <v>85</v>
      </c>
      <c r="E58" s="22" t="str">
        <f>IF(F58="Y",G58,"")</f>
        <v/>
      </c>
      <c r="F58" s="23" t="s">
        <v>27</v>
      </c>
      <c r="G58" s="24" t="str">
        <f>IF(SUM(I58,K58,M58)=0,"",AVERAGE(I58,K58,M58))</f>
        <v/>
      </c>
      <c r="H58" s="20"/>
      <c r="I58" s="26">
        <v>0</v>
      </c>
      <c r="J58" s="26"/>
      <c r="K58" s="26">
        <v>0</v>
      </c>
      <c r="L58" s="26"/>
      <c r="M58" s="26">
        <v>0</v>
      </c>
      <c r="N58" s="20" t="str">
        <f t="shared" ref="N58" si="28">IF(F58="Y",IF(O58&gt;=$F$4,$E$4,$E$5),"Not tracked")</f>
        <v>Working</v>
      </c>
      <c r="O58" s="20">
        <f t="shared" ref="O58" si="29">MAX(I58,K58,M58)</f>
        <v>0</v>
      </c>
    </row>
    <row r="59" spans="1:15">
      <c r="A59" s="11" t="s">
        <v>10</v>
      </c>
      <c r="B59" s="11"/>
      <c r="C59" s="11"/>
      <c r="D59" s="35"/>
      <c r="E59" s="12" t="str">
        <f>IF(SUM(E60,E62,E64,E66,E68,E70,E72,E74,E76,E78)=0,"",AVERAGE(E60,E62,E64,E66,E68,E70,E72,E74,E76,E78))</f>
        <v/>
      </c>
      <c r="F59" s="33" t="s">
        <v>15</v>
      </c>
      <c r="G59" s="14" t="s">
        <v>16</v>
      </c>
      <c r="H59" s="11" t="s">
        <v>17</v>
      </c>
      <c r="I59" s="34" t="s">
        <v>18</v>
      </c>
      <c r="J59" s="34" t="s">
        <v>19</v>
      </c>
      <c r="K59" s="34" t="s">
        <v>20</v>
      </c>
      <c r="L59" s="34" t="s">
        <v>21</v>
      </c>
      <c r="M59" s="34" t="s">
        <v>22</v>
      </c>
      <c r="N59" s="13" t="s">
        <v>179</v>
      </c>
      <c r="O59" s="13" t="s">
        <v>180</v>
      </c>
    </row>
    <row r="60" spans="1:15">
      <c r="B60" s="15" t="s">
        <v>86</v>
      </c>
      <c r="C60" s="15"/>
      <c r="D60" s="36"/>
      <c r="E60" s="16" t="str">
        <f>IF(E61&gt;0,E61,"")</f>
        <v/>
      </c>
      <c r="F60" s="17"/>
      <c r="G60" s="18"/>
      <c r="H60" s="15"/>
      <c r="I60" s="19"/>
      <c r="J60" s="19"/>
      <c r="K60" s="19"/>
      <c r="L60" s="19"/>
      <c r="M60" s="19"/>
      <c r="N60" s="31"/>
      <c r="O60" s="31"/>
    </row>
    <row r="61" spans="1:15">
      <c r="B61" s="20"/>
      <c r="C61" s="20" t="s">
        <v>25</v>
      </c>
      <c r="D61" s="21" t="s">
        <v>61</v>
      </c>
      <c r="E61" s="22" t="str">
        <f>IF(F61="Y",G61,"")</f>
        <v/>
      </c>
      <c r="F61" s="23" t="s">
        <v>27</v>
      </c>
      <c r="G61" s="24" t="str">
        <f>IF(SUM(I61,K61,M61)=0,"",AVERAGE(I61,K61,M61))</f>
        <v/>
      </c>
      <c r="H61" s="20"/>
      <c r="I61" s="26">
        <v>0</v>
      </c>
      <c r="J61" s="26"/>
      <c r="K61" s="26">
        <v>0</v>
      </c>
      <c r="L61" s="26"/>
      <c r="M61" s="26">
        <v>0</v>
      </c>
      <c r="N61" s="20" t="str">
        <f t="shared" ref="N61" si="30">IF(F61="Y",IF(O61&gt;=$F$4,$E$4,$E$5),"Not tracked")</f>
        <v>Working</v>
      </c>
      <c r="O61" s="20">
        <f t="shared" ref="O61" si="31">MAX(I61,K61,M61)</f>
        <v>0</v>
      </c>
    </row>
    <row r="62" spans="1:15">
      <c r="B62" s="27" t="s">
        <v>87</v>
      </c>
      <c r="C62" s="27"/>
      <c r="D62" s="28"/>
      <c r="E62" s="16" t="str">
        <f>IF(E63&gt;0,E63,"")</f>
        <v/>
      </c>
      <c r="F62" s="29"/>
      <c r="G62" s="30"/>
      <c r="H62" s="27"/>
      <c r="I62" s="31"/>
      <c r="J62" s="31"/>
      <c r="K62" s="31"/>
      <c r="L62" s="31"/>
      <c r="M62" s="31"/>
      <c r="N62" s="31"/>
      <c r="O62" s="31"/>
    </row>
    <row r="63" spans="1:15" ht="31.5">
      <c r="B63" s="20"/>
      <c r="C63" s="20" t="s">
        <v>30</v>
      </c>
      <c r="D63" s="21" t="s">
        <v>88</v>
      </c>
      <c r="E63" s="22" t="str">
        <f>IF(F63="Y",G63,"")</f>
        <v/>
      </c>
      <c r="F63" s="23" t="s">
        <v>27</v>
      </c>
      <c r="G63" s="24" t="str">
        <f>IF(SUM(I63,K63,M63)=0,"",AVERAGE(I63,K63,M63))</f>
        <v/>
      </c>
      <c r="H63" s="20"/>
      <c r="I63" s="26">
        <v>0</v>
      </c>
      <c r="J63" s="26"/>
      <c r="K63" s="26">
        <v>0</v>
      </c>
      <c r="L63" s="26"/>
      <c r="M63" s="26">
        <v>0</v>
      </c>
      <c r="N63" s="20" t="str">
        <f t="shared" ref="N63" si="32">IF(F63="Y",IF(O63&gt;=$F$4,$E$4,$E$5),"Not tracked")</f>
        <v>Working</v>
      </c>
      <c r="O63" s="20">
        <f t="shared" ref="O63" si="33">MAX(I63,K63,M63)</f>
        <v>0</v>
      </c>
    </row>
    <row r="64" spans="1:15">
      <c r="B64" s="27" t="s">
        <v>89</v>
      </c>
      <c r="C64" s="27"/>
      <c r="D64" s="28"/>
      <c r="E64" s="16" t="str">
        <f>IF(E65&gt;0,E65,"")</f>
        <v/>
      </c>
      <c r="F64" s="29"/>
      <c r="G64" s="30"/>
      <c r="H64" s="27"/>
      <c r="I64" s="31"/>
      <c r="J64" s="31"/>
      <c r="K64" s="31"/>
      <c r="L64" s="31"/>
      <c r="M64" s="31"/>
      <c r="N64" s="31"/>
      <c r="O64" s="31"/>
    </row>
    <row r="65" spans="1:15">
      <c r="B65" s="20"/>
      <c r="C65" s="20" t="s">
        <v>40</v>
      </c>
      <c r="D65" s="21" t="s">
        <v>90</v>
      </c>
      <c r="E65" s="22" t="str">
        <f>IF(F65="Y",G65,"")</f>
        <v/>
      </c>
      <c r="F65" s="23" t="s">
        <v>27</v>
      </c>
      <c r="G65" s="24" t="str">
        <f>IF(SUM(I65,K65,M65)=0,"",AVERAGE(I65,K65,M65))</f>
        <v/>
      </c>
      <c r="H65" s="20"/>
      <c r="I65" s="26">
        <v>0</v>
      </c>
      <c r="J65" s="26"/>
      <c r="K65" s="26">
        <v>0</v>
      </c>
      <c r="L65" s="26"/>
      <c r="M65" s="26">
        <v>0</v>
      </c>
      <c r="N65" s="20" t="str">
        <f t="shared" ref="N65" si="34">IF(F65="Y",IF(O65&gt;=$F$4,$E$4,$E$5),"Not tracked")</f>
        <v>Working</v>
      </c>
      <c r="O65" s="20">
        <f t="shared" ref="O65" si="35">MAX(I65,K65,M65)</f>
        <v>0</v>
      </c>
    </row>
    <row r="66" spans="1:15">
      <c r="B66" s="27" t="s">
        <v>91</v>
      </c>
      <c r="C66" s="27"/>
      <c r="D66" s="28"/>
      <c r="E66" s="16" t="str">
        <f>IF(E67&gt;0,E67,"")</f>
        <v/>
      </c>
      <c r="F66" s="29"/>
      <c r="G66" s="30"/>
      <c r="H66" s="27"/>
      <c r="I66" s="31"/>
      <c r="J66" s="31"/>
      <c r="K66" s="31"/>
      <c r="L66" s="31"/>
      <c r="M66" s="31"/>
      <c r="N66" s="31"/>
      <c r="O66" s="31"/>
    </row>
    <row r="67" spans="1:15" ht="31.5">
      <c r="B67" s="20"/>
      <c r="C67" s="20" t="s">
        <v>54</v>
      </c>
      <c r="D67" s="21" t="s">
        <v>92</v>
      </c>
      <c r="E67" s="22" t="str">
        <f>IF(F67="Y",G67,"")</f>
        <v/>
      </c>
      <c r="F67" s="23" t="s">
        <v>27</v>
      </c>
      <c r="G67" s="24" t="str">
        <f>IF(SUM(I67,K67,M67)=0,"",AVERAGE(I67,K67,M67))</f>
        <v/>
      </c>
      <c r="H67" s="20"/>
      <c r="I67" s="26">
        <v>0</v>
      </c>
      <c r="J67" s="26"/>
      <c r="K67" s="26">
        <v>0</v>
      </c>
      <c r="L67" s="26"/>
      <c r="M67" s="26">
        <v>0</v>
      </c>
      <c r="N67" s="20" t="str">
        <f t="shared" ref="N67" si="36">IF(F67="Y",IF(O67&gt;=$F$4,$E$4,$E$5),"Not tracked")</f>
        <v>Working</v>
      </c>
      <c r="O67" s="20">
        <f t="shared" ref="O67" si="37">MAX(I67,K67,M67)</f>
        <v>0</v>
      </c>
    </row>
    <row r="68" spans="1:15">
      <c r="B68" s="27" t="s">
        <v>93</v>
      </c>
      <c r="C68" s="27"/>
      <c r="D68" s="28"/>
      <c r="E68" s="16" t="str">
        <f>IF(E69&gt;0,E69,"")</f>
        <v/>
      </c>
      <c r="F68" s="29"/>
      <c r="G68" s="30"/>
      <c r="H68" s="27"/>
      <c r="I68" s="31"/>
      <c r="J68" s="31"/>
      <c r="K68" s="31"/>
      <c r="L68" s="31"/>
      <c r="M68" s="31"/>
      <c r="N68" s="31"/>
      <c r="O68" s="31"/>
    </row>
    <row r="69" spans="1:15" ht="31.5">
      <c r="B69" s="20"/>
      <c r="C69" s="20" t="s">
        <v>69</v>
      </c>
      <c r="D69" s="21" t="s">
        <v>94</v>
      </c>
      <c r="E69" s="22" t="str">
        <f>IF(F69="Y",G69,"")</f>
        <v/>
      </c>
      <c r="F69" s="23" t="s">
        <v>27</v>
      </c>
      <c r="G69" s="24" t="str">
        <f>IF(SUM(I69,K69,M69)=0,"",AVERAGE(I69,K69,M69))</f>
        <v/>
      </c>
      <c r="H69" s="20"/>
      <c r="I69" s="26">
        <v>0</v>
      </c>
      <c r="J69" s="26"/>
      <c r="K69" s="26">
        <v>0</v>
      </c>
      <c r="L69" s="26"/>
      <c r="M69" s="26">
        <v>0</v>
      </c>
      <c r="N69" s="20" t="str">
        <f t="shared" ref="N69" si="38">IF(F69="Y",IF(O69&gt;=$F$4,$E$4,$E$5),"Not tracked")</f>
        <v>Working</v>
      </c>
      <c r="O69" s="20">
        <f t="shared" ref="O69" si="39">MAX(I69,K69,M69)</f>
        <v>0</v>
      </c>
    </row>
    <row r="70" spans="1:15">
      <c r="B70" s="27" t="s">
        <v>95</v>
      </c>
      <c r="C70" s="27"/>
      <c r="D70" s="28"/>
      <c r="E70" s="16" t="str">
        <f>IF(E71&gt;0,E71,"")</f>
        <v/>
      </c>
      <c r="F70" s="29"/>
      <c r="G70" s="30"/>
      <c r="H70" s="27"/>
      <c r="I70" s="31"/>
      <c r="J70" s="31"/>
      <c r="K70" s="31"/>
      <c r="L70" s="31"/>
      <c r="M70" s="31"/>
      <c r="N70" s="31"/>
      <c r="O70" s="31"/>
    </row>
    <row r="71" spans="1:15">
      <c r="B71" s="20"/>
      <c r="C71" s="20" t="s">
        <v>72</v>
      </c>
      <c r="D71" s="21" t="s">
        <v>96</v>
      </c>
      <c r="E71" s="22" t="str">
        <f>IF(F71="Y",G71,"")</f>
        <v/>
      </c>
      <c r="F71" s="23" t="s">
        <v>27</v>
      </c>
      <c r="G71" s="24" t="str">
        <f>IF(SUM(I71,K71,M71)=0,"",AVERAGE(I71,K71,M71))</f>
        <v/>
      </c>
      <c r="H71" s="20"/>
      <c r="I71" s="26">
        <v>0</v>
      </c>
      <c r="J71" s="26"/>
      <c r="K71" s="26">
        <v>0</v>
      </c>
      <c r="L71" s="26"/>
      <c r="M71" s="26">
        <v>0</v>
      </c>
      <c r="N71" s="20" t="str">
        <f t="shared" ref="N71" si="40">IF(F71="Y",IF(O71&gt;=$F$4,$E$4,$E$5),"Not tracked")</f>
        <v>Working</v>
      </c>
      <c r="O71" s="20">
        <f t="shared" ref="O71" si="41">MAX(I71,K71,M71)</f>
        <v>0</v>
      </c>
    </row>
    <row r="72" spans="1:15">
      <c r="B72" s="27" t="s">
        <v>97</v>
      </c>
      <c r="C72" s="27"/>
      <c r="D72" s="28"/>
      <c r="E72" s="16" t="str">
        <f>IF(E73&gt;0,E73,"")</f>
        <v/>
      </c>
      <c r="F72" s="29"/>
      <c r="G72" s="30"/>
      <c r="H72" s="27"/>
      <c r="I72" s="31"/>
      <c r="J72" s="31"/>
      <c r="K72" s="31"/>
      <c r="L72" s="31"/>
      <c r="M72" s="31"/>
      <c r="N72" s="31"/>
      <c r="O72" s="31"/>
    </row>
    <row r="73" spans="1:15" ht="31.5">
      <c r="B73" s="20"/>
      <c r="C73" s="20" t="s">
        <v>75</v>
      </c>
      <c r="D73" s="21" t="s">
        <v>98</v>
      </c>
      <c r="E73" s="22" t="str">
        <f>IF(F73="Y",G73,"")</f>
        <v/>
      </c>
      <c r="F73" s="23" t="s">
        <v>27</v>
      </c>
      <c r="G73" s="24" t="str">
        <f>IF(SUM(I73,K73,M73)=0,"",AVERAGE(I73,K73,M73))</f>
        <v/>
      </c>
      <c r="H73" s="20"/>
      <c r="I73" s="26">
        <v>0</v>
      </c>
      <c r="J73" s="26"/>
      <c r="K73" s="26">
        <v>0</v>
      </c>
      <c r="L73" s="26"/>
      <c r="M73" s="26">
        <v>0</v>
      </c>
      <c r="N73" s="20" t="str">
        <f t="shared" ref="N73" si="42">IF(F73="Y",IF(O73&gt;=$F$4,$E$4,$E$5),"Not tracked")</f>
        <v>Working</v>
      </c>
      <c r="O73" s="20">
        <f t="shared" ref="O73" si="43">MAX(I73,K73,M73)</f>
        <v>0</v>
      </c>
    </row>
    <row r="74" spans="1:15">
      <c r="B74" s="27" t="s">
        <v>99</v>
      </c>
      <c r="C74" s="27"/>
      <c r="D74" s="28"/>
      <c r="E74" s="16" t="str">
        <f>IF(E75&gt;0,E75,"")</f>
        <v/>
      </c>
      <c r="F74" s="29"/>
      <c r="G74" s="30"/>
      <c r="H74" s="27"/>
      <c r="I74" s="31"/>
      <c r="J74" s="31"/>
      <c r="K74" s="31"/>
      <c r="L74" s="31"/>
      <c r="M74" s="31"/>
      <c r="N74" s="31"/>
      <c r="O74" s="31"/>
    </row>
    <row r="75" spans="1:15">
      <c r="B75" s="20"/>
      <c r="C75" s="20" t="s">
        <v>78</v>
      </c>
      <c r="D75" s="21" t="s">
        <v>100</v>
      </c>
      <c r="E75" s="22" t="str">
        <f>IF(F75="Y",G75,"")</f>
        <v/>
      </c>
      <c r="F75" s="23" t="s">
        <v>27</v>
      </c>
      <c r="G75" s="24" t="str">
        <f>IF(SUM(I75,K75,M75)=0,"",AVERAGE(I75,K75,M75))</f>
        <v/>
      </c>
      <c r="H75" s="20"/>
      <c r="I75" s="26">
        <v>0</v>
      </c>
      <c r="J75" s="26"/>
      <c r="K75" s="26">
        <v>0</v>
      </c>
      <c r="L75" s="26"/>
      <c r="M75" s="26">
        <v>0</v>
      </c>
      <c r="N75" s="20" t="str">
        <f t="shared" ref="N75" si="44">IF(F75="Y",IF(O75&gt;=$F$4,$E$4,$E$5),"Not tracked")</f>
        <v>Working</v>
      </c>
      <c r="O75" s="20">
        <f t="shared" ref="O75" si="45">MAX(I75,K75,M75)</f>
        <v>0</v>
      </c>
    </row>
    <row r="76" spans="1:15">
      <c r="B76" s="27" t="s">
        <v>101</v>
      </c>
      <c r="C76" s="27"/>
      <c r="D76" s="28"/>
      <c r="E76" s="16" t="str">
        <f>IF(E77&gt;0,E77,"")</f>
        <v/>
      </c>
      <c r="F76" s="29"/>
      <c r="G76" s="30"/>
      <c r="H76" s="27"/>
      <c r="I76" s="31"/>
      <c r="J76" s="31"/>
      <c r="K76" s="31"/>
      <c r="L76" s="31"/>
      <c r="M76" s="31"/>
      <c r="N76" s="31"/>
      <c r="O76" s="31"/>
    </row>
    <row r="77" spans="1:15">
      <c r="B77" s="20"/>
      <c r="C77" s="20" t="s">
        <v>81</v>
      </c>
      <c r="D77" s="21" t="s">
        <v>102</v>
      </c>
      <c r="E77" s="22" t="str">
        <f>IF(F77="Y",G77,"")</f>
        <v/>
      </c>
      <c r="F77" s="23" t="s">
        <v>27</v>
      </c>
      <c r="G77" s="24" t="str">
        <f>IF(SUM(I77,K77,M77)=0,"",AVERAGE(I77,K77,M77))</f>
        <v/>
      </c>
      <c r="H77" s="20"/>
      <c r="I77" s="26">
        <v>0</v>
      </c>
      <c r="J77" s="26"/>
      <c r="K77" s="26">
        <v>0</v>
      </c>
      <c r="L77" s="26"/>
      <c r="M77" s="26">
        <v>0</v>
      </c>
      <c r="N77" s="20" t="str">
        <f t="shared" ref="N77" si="46">IF(F77="Y",IF(O77&gt;=$F$4,$E$4,$E$5),"Not tracked")</f>
        <v>Working</v>
      </c>
      <c r="O77" s="20">
        <f t="shared" ref="O77" si="47">MAX(I77,K77,M77)</f>
        <v>0</v>
      </c>
    </row>
    <row r="78" spans="1:15">
      <c r="B78" s="27" t="s">
        <v>103</v>
      </c>
      <c r="C78" s="27"/>
      <c r="D78" s="28"/>
      <c r="E78" s="16" t="str">
        <f>IF(E79&gt;0,E79,"")</f>
        <v/>
      </c>
      <c r="F78" s="29"/>
      <c r="G78" s="30"/>
      <c r="H78" s="27"/>
      <c r="I78" s="31"/>
      <c r="J78" s="31"/>
      <c r="K78" s="31"/>
      <c r="L78" s="31"/>
      <c r="M78" s="31"/>
      <c r="N78" s="31"/>
      <c r="O78" s="31"/>
    </row>
    <row r="79" spans="1:15" ht="31.5">
      <c r="B79" s="20"/>
      <c r="C79" s="20" t="s">
        <v>84</v>
      </c>
      <c r="D79" s="21" t="s">
        <v>104</v>
      </c>
      <c r="E79" s="22" t="str">
        <f>IF(F79="Y",G79,"")</f>
        <v/>
      </c>
      <c r="F79" s="23" t="s">
        <v>27</v>
      </c>
      <c r="G79" s="24" t="str">
        <f>IF(SUM(I79,K79,M79)=0,"",AVERAGE(I79,K79,M79))</f>
        <v/>
      </c>
      <c r="H79" s="20"/>
      <c r="I79" s="26">
        <v>0</v>
      </c>
      <c r="J79" s="26"/>
      <c r="K79" s="26">
        <v>0</v>
      </c>
      <c r="L79" s="26"/>
      <c r="M79" s="26">
        <v>0</v>
      </c>
      <c r="N79" s="20" t="str">
        <f t="shared" ref="N79" si="48">IF(F79="Y",IF(O79&gt;=$F$4,$E$4,$E$5),"Not tracked")</f>
        <v>Working</v>
      </c>
      <c r="O79" s="20">
        <f t="shared" ref="O79" si="49">MAX(I79,K79,M79)</f>
        <v>0</v>
      </c>
    </row>
    <row r="80" spans="1:15">
      <c r="A80" s="11" t="s">
        <v>11</v>
      </c>
      <c r="B80" s="11"/>
      <c r="C80" s="11"/>
      <c r="D80" s="11"/>
      <c r="E80" s="12" t="str">
        <f>IF(SUM(E81,E85,E87,E89,E91,E93)=0,"",AVERAGE(E81,E85,E87,E89,E91,E93))</f>
        <v/>
      </c>
      <c r="F80" s="33" t="s">
        <v>15</v>
      </c>
      <c r="G80" s="14" t="s">
        <v>16</v>
      </c>
      <c r="H80" s="11" t="s">
        <v>17</v>
      </c>
      <c r="I80" s="34" t="s">
        <v>18</v>
      </c>
      <c r="J80" s="34" t="s">
        <v>19</v>
      </c>
      <c r="K80" s="34" t="s">
        <v>20</v>
      </c>
      <c r="L80" s="34" t="s">
        <v>21</v>
      </c>
      <c r="M80" s="34" t="s">
        <v>22</v>
      </c>
      <c r="N80" s="13" t="s">
        <v>179</v>
      </c>
      <c r="O80" s="13" t="s">
        <v>180</v>
      </c>
    </row>
    <row r="81" spans="1:15" ht="31.5">
      <c r="B81" s="27" t="s">
        <v>105</v>
      </c>
      <c r="C81" s="27"/>
      <c r="D81" s="28" t="s">
        <v>106</v>
      </c>
      <c r="E81" s="16" t="str">
        <f>IF(SUM(E82:E84)=0,"",AVERAGE(E82:E84))</f>
        <v/>
      </c>
      <c r="F81" s="29"/>
      <c r="G81" s="30"/>
      <c r="H81" s="27"/>
      <c r="I81" s="31"/>
      <c r="J81" s="31"/>
      <c r="K81" s="31"/>
      <c r="L81" s="31"/>
      <c r="M81" s="31"/>
      <c r="N81" s="31"/>
      <c r="O81" s="31"/>
    </row>
    <row r="82" spans="1:15" ht="31.5">
      <c r="B82" s="20"/>
      <c r="C82" s="20" t="s">
        <v>25</v>
      </c>
      <c r="D82" s="21" t="s">
        <v>107</v>
      </c>
      <c r="E82" s="22" t="str">
        <f>IF(F82="Y",G82,"")</f>
        <v/>
      </c>
      <c r="F82" s="23" t="s">
        <v>27</v>
      </c>
      <c r="G82" s="24" t="str">
        <f>IF(SUM(I82,K82,M82)=0,"",AVERAGE(I82,K82,M82))</f>
        <v/>
      </c>
      <c r="H82" s="20"/>
      <c r="I82" s="26">
        <v>0</v>
      </c>
      <c r="J82" s="26"/>
      <c r="K82" s="26">
        <v>0</v>
      </c>
      <c r="L82" s="26"/>
      <c r="M82" s="26">
        <v>0</v>
      </c>
      <c r="N82" s="20" t="str">
        <f t="shared" ref="N82:N84" si="50">IF(F82="Y",IF(O82&gt;=$F$4,$E$4,$E$5),"Not tracked")</f>
        <v>Working</v>
      </c>
      <c r="O82" s="20">
        <f t="shared" ref="O82:O84" si="51">MAX(I82,K82,M82)</f>
        <v>0</v>
      </c>
    </row>
    <row r="83" spans="1:15" ht="31.5">
      <c r="B83" s="20"/>
      <c r="C83" s="20" t="s">
        <v>32</v>
      </c>
      <c r="D83" s="21" t="s">
        <v>108</v>
      </c>
      <c r="E83" s="22" t="str">
        <f>IF(F83="Y",G83,"")</f>
        <v/>
      </c>
      <c r="F83" s="23" t="s">
        <v>27</v>
      </c>
      <c r="G83" s="24" t="str">
        <f>IF(SUM(I83,K83,M83)=0,"",AVERAGE(I83,K83,M83))</f>
        <v/>
      </c>
      <c r="H83" s="20"/>
      <c r="I83" s="26">
        <v>0</v>
      </c>
      <c r="J83" s="26"/>
      <c r="K83" s="26">
        <v>0</v>
      </c>
      <c r="L83" s="26"/>
      <c r="M83" s="26">
        <v>0</v>
      </c>
      <c r="N83" s="20" t="str">
        <f t="shared" si="50"/>
        <v>Working</v>
      </c>
      <c r="O83" s="20">
        <f t="shared" si="51"/>
        <v>0</v>
      </c>
    </row>
    <row r="84" spans="1:15" ht="31.5">
      <c r="B84" s="20"/>
      <c r="C84" s="20" t="s">
        <v>34</v>
      </c>
      <c r="D84" s="21" t="s">
        <v>109</v>
      </c>
      <c r="E84" s="22" t="str">
        <f>IF(F84="Y",G84,"")</f>
        <v/>
      </c>
      <c r="F84" s="23" t="s">
        <v>27</v>
      </c>
      <c r="G84" s="24" t="str">
        <f>IF(SUM(I84,K84,M84)=0,"",AVERAGE(I84,K84,M84))</f>
        <v/>
      </c>
      <c r="H84" s="20"/>
      <c r="I84" s="26">
        <v>0</v>
      </c>
      <c r="J84" s="26"/>
      <c r="K84" s="26">
        <v>0</v>
      </c>
      <c r="L84" s="26"/>
      <c r="M84" s="26">
        <v>0</v>
      </c>
      <c r="N84" s="20" t="str">
        <f t="shared" si="50"/>
        <v>Working</v>
      </c>
      <c r="O84" s="20">
        <f t="shared" si="51"/>
        <v>0</v>
      </c>
    </row>
    <row r="85" spans="1:15">
      <c r="B85" s="27" t="s">
        <v>110</v>
      </c>
      <c r="C85" s="27"/>
      <c r="D85" s="28"/>
      <c r="E85" s="16" t="str">
        <f>IF(E86&gt;0,E86,"")</f>
        <v/>
      </c>
      <c r="F85" s="29"/>
      <c r="G85" s="30"/>
      <c r="H85" s="27"/>
      <c r="I85" s="31"/>
      <c r="J85" s="31"/>
      <c r="K85" s="31"/>
      <c r="L85" s="31"/>
      <c r="M85" s="31"/>
      <c r="N85" s="31"/>
      <c r="O85" s="31"/>
    </row>
    <row r="86" spans="1:15" ht="31.5">
      <c r="B86" s="20"/>
      <c r="C86" s="20" t="s">
        <v>30</v>
      </c>
      <c r="D86" s="21" t="s">
        <v>111</v>
      </c>
      <c r="E86" s="22" t="str">
        <f>IF(F86="Y",G86,"")</f>
        <v/>
      </c>
      <c r="F86" s="23" t="s">
        <v>27</v>
      </c>
      <c r="G86" s="24" t="str">
        <f>IF(SUM(I86,K86,M86)=0,"",AVERAGE(I86,K86,M86))</f>
        <v/>
      </c>
      <c r="H86" s="20"/>
      <c r="I86" s="26">
        <v>0</v>
      </c>
      <c r="J86" s="26"/>
      <c r="K86" s="26">
        <v>0</v>
      </c>
      <c r="L86" s="26"/>
      <c r="M86" s="26">
        <v>0</v>
      </c>
      <c r="N86" s="20" t="str">
        <f t="shared" ref="N86" si="52">IF(F86="Y",IF(O86&gt;=$F$4,$E$4,$E$5),"Not tracked")</f>
        <v>Working</v>
      </c>
      <c r="O86" s="20">
        <f t="shared" ref="O86" si="53">MAX(I86,K86,M86)</f>
        <v>0</v>
      </c>
    </row>
    <row r="87" spans="1:15">
      <c r="B87" s="27" t="s">
        <v>112</v>
      </c>
      <c r="C87" s="27"/>
      <c r="D87" s="28"/>
      <c r="E87" s="16" t="str">
        <f>IF(E88&gt;0,E88,"")</f>
        <v/>
      </c>
      <c r="F87" s="29"/>
      <c r="G87" s="30"/>
      <c r="H87" s="27"/>
      <c r="I87" s="31"/>
      <c r="J87" s="31"/>
      <c r="K87" s="31"/>
      <c r="L87" s="31"/>
      <c r="M87" s="31"/>
      <c r="N87" s="31"/>
      <c r="O87" s="31"/>
    </row>
    <row r="88" spans="1:15" ht="31.5">
      <c r="B88" s="20"/>
      <c r="C88" s="20" t="s">
        <v>40</v>
      </c>
      <c r="D88" s="21" t="s">
        <v>113</v>
      </c>
      <c r="E88" s="22" t="str">
        <f>IF(F88="Y",G88,"")</f>
        <v/>
      </c>
      <c r="F88" s="23" t="s">
        <v>27</v>
      </c>
      <c r="G88" s="24" t="str">
        <f>IF(SUM(I88,K88,M88)=0,"",AVERAGE(I88,K88,M88))</f>
        <v/>
      </c>
      <c r="H88" s="20"/>
      <c r="I88" s="26">
        <v>0</v>
      </c>
      <c r="J88" s="26"/>
      <c r="K88" s="26">
        <v>0</v>
      </c>
      <c r="L88" s="26"/>
      <c r="M88" s="26">
        <v>0</v>
      </c>
      <c r="N88" s="20" t="str">
        <f t="shared" ref="N88" si="54">IF(F88="Y",IF(O88&gt;=$F$4,$E$4,$E$5),"Not tracked")</f>
        <v>Working</v>
      </c>
      <c r="O88" s="20">
        <f t="shared" ref="O88" si="55">MAX(I88,K88,M88)</f>
        <v>0</v>
      </c>
    </row>
    <row r="89" spans="1:15">
      <c r="B89" s="27" t="s">
        <v>114</v>
      </c>
      <c r="C89" s="27"/>
      <c r="D89" s="28"/>
      <c r="E89" s="16" t="str">
        <f>IF(E90&gt;0,E90,"")</f>
        <v/>
      </c>
      <c r="F89" s="29"/>
      <c r="G89" s="30"/>
      <c r="H89" s="27"/>
      <c r="I89" s="31"/>
      <c r="J89" s="31"/>
      <c r="K89" s="31"/>
      <c r="L89" s="31"/>
      <c r="M89" s="31"/>
      <c r="N89" s="31"/>
      <c r="O89" s="31"/>
    </row>
    <row r="90" spans="1:15" ht="31.5">
      <c r="B90" s="20"/>
      <c r="C90" s="20" t="s">
        <v>54</v>
      </c>
      <c r="D90" s="21" t="s">
        <v>115</v>
      </c>
      <c r="E90" s="22" t="str">
        <f>IF(F90="Y",G90,"")</f>
        <v/>
      </c>
      <c r="F90" s="23" t="s">
        <v>27</v>
      </c>
      <c r="G90" s="24" t="str">
        <f>IF(SUM(I90,K90,M90)=0,"",AVERAGE(I90,K90,M90))</f>
        <v/>
      </c>
      <c r="H90" s="20"/>
      <c r="I90" s="26">
        <v>0</v>
      </c>
      <c r="J90" s="26"/>
      <c r="K90" s="26">
        <v>0</v>
      </c>
      <c r="L90" s="26"/>
      <c r="M90" s="26">
        <v>0</v>
      </c>
      <c r="N90" s="20" t="str">
        <f t="shared" ref="N90" si="56">IF(F90="Y",IF(O90&gt;=$F$4,$E$4,$E$5),"Not tracked")</f>
        <v>Working</v>
      </c>
      <c r="O90" s="20">
        <f t="shared" ref="O90" si="57">MAX(I90,K90,M90)</f>
        <v>0</v>
      </c>
    </row>
    <row r="91" spans="1:15">
      <c r="B91" s="27" t="s">
        <v>116</v>
      </c>
      <c r="C91" s="27"/>
      <c r="D91" s="28"/>
      <c r="E91" s="16" t="str">
        <f>IF(E92&gt;0,E92,"")</f>
        <v/>
      </c>
      <c r="F91" s="29"/>
      <c r="G91" s="30"/>
      <c r="H91" s="27"/>
      <c r="I91" s="31"/>
      <c r="J91" s="31"/>
      <c r="K91" s="31"/>
      <c r="L91" s="31"/>
      <c r="M91" s="31"/>
      <c r="N91" s="31"/>
      <c r="O91" s="31"/>
    </row>
    <row r="92" spans="1:15" ht="31.5">
      <c r="B92" s="20"/>
      <c r="C92" s="20" t="s">
        <v>69</v>
      </c>
      <c r="D92" s="21" t="s">
        <v>117</v>
      </c>
      <c r="E92" s="22" t="str">
        <f>IF(F92="Y",G92,"")</f>
        <v/>
      </c>
      <c r="F92" s="23" t="s">
        <v>27</v>
      </c>
      <c r="G92" s="24" t="str">
        <f>IF(SUM(I92,K92,M92)=0,"",AVERAGE(I92,K92,M92))</f>
        <v/>
      </c>
      <c r="H92" s="20"/>
      <c r="I92" s="26">
        <v>0</v>
      </c>
      <c r="J92" s="26"/>
      <c r="K92" s="26">
        <v>0</v>
      </c>
      <c r="L92" s="26"/>
      <c r="M92" s="26">
        <v>0</v>
      </c>
      <c r="N92" s="20" t="str">
        <f t="shared" ref="N92" si="58">IF(F92="Y",IF(O92&gt;=$F$4,$E$4,$E$5),"Not tracked")</f>
        <v>Working</v>
      </c>
      <c r="O92" s="20">
        <f t="shared" ref="O92" si="59">MAX(I92,K92,M92)</f>
        <v>0</v>
      </c>
    </row>
    <row r="93" spans="1:15">
      <c r="B93" s="27" t="s">
        <v>118</v>
      </c>
      <c r="C93" s="27"/>
      <c r="D93" s="28"/>
      <c r="E93" s="16" t="str">
        <f>IF(E94&gt;0,E94,"")</f>
        <v/>
      </c>
      <c r="F93" s="29"/>
      <c r="G93" s="30"/>
      <c r="H93" s="27"/>
      <c r="I93" s="31"/>
      <c r="J93" s="31"/>
      <c r="K93" s="31"/>
      <c r="L93" s="31"/>
      <c r="M93" s="31"/>
      <c r="N93" s="31"/>
      <c r="O93" s="31"/>
    </row>
    <row r="94" spans="1:15">
      <c r="B94" s="20"/>
      <c r="C94" s="20" t="s">
        <v>72</v>
      </c>
      <c r="D94" s="21" t="s">
        <v>119</v>
      </c>
      <c r="E94" s="22" t="str">
        <f>IF(F94="Y",G94,"")</f>
        <v/>
      </c>
      <c r="F94" s="23" t="s">
        <v>27</v>
      </c>
      <c r="G94" s="24" t="str">
        <f>IF(SUM(I94,K94,M94)=0,"",AVERAGE(I94,K94,M94))</f>
        <v/>
      </c>
      <c r="H94" s="20"/>
      <c r="I94" s="26">
        <v>0</v>
      </c>
      <c r="J94" s="26"/>
      <c r="K94" s="26">
        <v>0</v>
      </c>
      <c r="L94" s="26"/>
      <c r="M94" s="26">
        <v>0</v>
      </c>
      <c r="N94" s="20" t="str">
        <f t="shared" ref="N94" si="60">IF(F94="Y",IF(O94&gt;=$F$4,$E$4,$E$5),"Not tracked")</f>
        <v>Working</v>
      </c>
      <c r="O94" s="20">
        <f t="shared" ref="O94" si="61">MAX(I94,K94,M94)</f>
        <v>0</v>
      </c>
    </row>
    <row r="95" spans="1:15">
      <c r="A95" s="11" t="s">
        <v>12</v>
      </c>
      <c r="B95" s="32"/>
      <c r="C95" s="32"/>
      <c r="D95" s="37"/>
      <c r="E95" s="12" t="str">
        <f>IF(SUM(E96,E107,E113,E117,E122)=0,"",AVERAGE(E96,E107,E113,E117,E122))</f>
        <v/>
      </c>
      <c r="F95" s="33" t="s">
        <v>15</v>
      </c>
      <c r="G95" s="14" t="s">
        <v>16</v>
      </c>
      <c r="H95" s="11" t="s">
        <v>17</v>
      </c>
      <c r="I95" s="34" t="s">
        <v>18</v>
      </c>
      <c r="J95" s="34" t="s">
        <v>19</v>
      </c>
      <c r="K95" s="34" t="s">
        <v>20</v>
      </c>
      <c r="L95" s="34" t="s">
        <v>21</v>
      </c>
      <c r="M95" s="34" t="s">
        <v>22</v>
      </c>
      <c r="N95" s="13" t="s">
        <v>179</v>
      </c>
      <c r="O95" s="13" t="s">
        <v>180</v>
      </c>
    </row>
    <row r="96" spans="1:15" ht="31.5">
      <c r="B96" s="27" t="s">
        <v>120</v>
      </c>
      <c r="C96" s="27"/>
      <c r="D96" s="28" t="s">
        <v>121</v>
      </c>
      <c r="E96" s="16" t="str">
        <f>IF(SUM(E97:E106)=0,"",AVERAGE(E97:E106))</f>
        <v/>
      </c>
      <c r="F96" s="29"/>
      <c r="G96" s="30"/>
      <c r="H96" s="27"/>
      <c r="I96" s="31"/>
      <c r="J96" s="31"/>
      <c r="K96" s="31"/>
      <c r="L96" s="31"/>
      <c r="M96" s="31"/>
      <c r="N96" s="31"/>
      <c r="O96" s="31"/>
    </row>
    <row r="97" spans="2:15">
      <c r="B97" s="20"/>
      <c r="C97" s="20" t="s">
        <v>25</v>
      </c>
      <c r="D97" s="21" t="s">
        <v>122</v>
      </c>
      <c r="E97" s="22" t="str">
        <f t="shared" ref="E97:E106" si="62">IF(F97="Y",G97,"")</f>
        <v/>
      </c>
      <c r="F97" s="23" t="s">
        <v>27</v>
      </c>
      <c r="G97" s="24" t="str">
        <f t="shared" ref="G97:G106" si="63">IF(SUM(I97,K97,M97)=0,"",AVERAGE(I97,K97,M97))</f>
        <v/>
      </c>
      <c r="H97" s="20"/>
      <c r="I97" s="26">
        <v>0</v>
      </c>
      <c r="J97" s="26"/>
      <c r="K97" s="26">
        <v>0</v>
      </c>
      <c r="L97" s="26"/>
      <c r="M97" s="26">
        <v>0</v>
      </c>
      <c r="N97" s="20" t="str">
        <f t="shared" ref="N97:N106" si="64">IF(F97="Y",IF(O97&gt;=$F$4,$E$4,$E$5),"Not tracked")</f>
        <v>Working</v>
      </c>
      <c r="O97" s="20">
        <f t="shared" ref="O97:O106" si="65">MAX(I97,K97,M97)</f>
        <v>0</v>
      </c>
    </row>
    <row r="98" spans="2:15">
      <c r="B98" s="20"/>
      <c r="C98" s="20" t="s">
        <v>123</v>
      </c>
      <c r="D98" s="21" t="s">
        <v>124</v>
      </c>
      <c r="E98" s="22" t="str">
        <f t="shared" si="62"/>
        <v/>
      </c>
      <c r="F98" s="23" t="s">
        <v>27</v>
      </c>
      <c r="G98" s="24" t="str">
        <f t="shared" si="63"/>
        <v/>
      </c>
      <c r="H98" s="20"/>
      <c r="I98" s="26">
        <v>0</v>
      </c>
      <c r="J98" s="26"/>
      <c r="K98" s="26">
        <v>0</v>
      </c>
      <c r="L98" s="26"/>
      <c r="M98" s="26">
        <v>0</v>
      </c>
      <c r="N98" s="20" t="str">
        <f t="shared" si="64"/>
        <v>Working</v>
      </c>
      <c r="O98" s="20">
        <f t="shared" si="65"/>
        <v>0</v>
      </c>
    </row>
    <row r="99" spans="2:15" ht="31.5">
      <c r="B99" s="20"/>
      <c r="C99" s="20" t="s">
        <v>125</v>
      </c>
      <c r="D99" s="21" t="s">
        <v>126</v>
      </c>
      <c r="E99" s="22" t="str">
        <f t="shared" si="62"/>
        <v/>
      </c>
      <c r="F99" s="23" t="s">
        <v>27</v>
      </c>
      <c r="G99" s="24" t="str">
        <f t="shared" si="63"/>
        <v/>
      </c>
      <c r="H99" s="20"/>
      <c r="I99" s="26">
        <v>0</v>
      </c>
      <c r="J99" s="26"/>
      <c r="K99" s="26">
        <v>0</v>
      </c>
      <c r="L99" s="26"/>
      <c r="M99" s="26">
        <v>0</v>
      </c>
      <c r="N99" s="20" t="str">
        <f t="shared" si="64"/>
        <v>Working</v>
      </c>
      <c r="O99" s="20">
        <f t="shared" si="65"/>
        <v>0</v>
      </c>
    </row>
    <row r="100" spans="2:15" ht="31.5">
      <c r="B100" s="20"/>
      <c r="C100" s="20" t="s">
        <v>127</v>
      </c>
      <c r="D100" s="21" t="s">
        <v>128</v>
      </c>
      <c r="E100" s="22" t="str">
        <f t="shared" si="62"/>
        <v/>
      </c>
      <c r="F100" s="23" t="s">
        <v>27</v>
      </c>
      <c r="G100" s="24" t="str">
        <f t="shared" si="63"/>
        <v/>
      </c>
      <c r="H100" s="20"/>
      <c r="I100" s="26">
        <v>0</v>
      </c>
      <c r="J100" s="26"/>
      <c r="K100" s="26">
        <v>0</v>
      </c>
      <c r="L100" s="26"/>
      <c r="M100" s="26">
        <v>0</v>
      </c>
      <c r="N100" s="20" t="str">
        <f t="shared" si="64"/>
        <v>Working</v>
      </c>
      <c r="O100" s="20">
        <f t="shared" si="65"/>
        <v>0</v>
      </c>
    </row>
    <row r="101" spans="2:15" ht="31.5">
      <c r="B101" s="20"/>
      <c r="C101" s="20" t="s">
        <v>129</v>
      </c>
      <c r="D101" s="21" t="s">
        <v>130</v>
      </c>
      <c r="E101" s="22" t="str">
        <f t="shared" si="62"/>
        <v/>
      </c>
      <c r="F101" s="23" t="s">
        <v>27</v>
      </c>
      <c r="G101" s="24" t="str">
        <f t="shared" si="63"/>
        <v/>
      </c>
      <c r="H101" s="20"/>
      <c r="I101" s="26">
        <v>0</v>
      </c>
      <c r="J101" s="26"/>
      <c r="K101" s="26">
        <v>0</v>
      </c>
      <c r="L101" s="26"/>
      <c r="M101" s="26">
        <v>0</v>
      </c>
      <c r="N101" s="20" t="str">
        <f t="shared" si="64"/>
        <v>Working</v>
      </c>
      <c r="O101" s="20">
        <f t="shared" si="65"/>
        <v>0</v>
      </c>
    </row>
    <row r="102" spans="2:15">
      <c r="B102" s="20"/>
      <c r="C102" s="20" t="s">
        <v>131</v>
      </c>
      <c r="D102" s="21" t="s">
        <v>132</v>
      </c>
      <c r="E102" s="22" t="str">
        <f t="shared" si="62"/>
        <v/>
      </c>
      <c r="F102" s="23" t="s">
        <v>27</v>
      </c>
      <c r="G102" s="24" t="str">
        <f t="shared" si="63"/>
        <v/>
      </c>
      <c r="H102" s="20"/>
      <c r="I102" s="26">
        <v>0</v>
      </c>
      <c r="J102" s="26"/>
      <c r="K102" s="26">
        <v>0</v>
      </c>
      <c r="L102" s="26"/>
      <c r="M102" s="26">
        <v>0</v>
      </c>
      <c r="N102" s="20" t="str">
        <f t="shared" si="64"/>
        <v>Working</v>
      </c>
      <c r="O102" s="20">
        <f t="shared" si="65"/>
        <v>0</v>
      </c>
    </row>
    <row r="103" spans="2:15">
      <c r="B103" s="20"/>
      <c r="C103" s="20" t="s">
        <v>133</v>
      </c>
      <c r="D103" s="21" t="s">
        <v>134</v>
      </c>
      <c r="E103" s="22" t="str">
        <f t="shared" si="62"/>
        <v/>
      </c>
      <c r="F103" s="23" t="s">
        <v>27</v>
      </c>
      <c r="G103" s="24" t="str">
        <f t="shared" si="63"/>
        <v/>
      </c>
      <c r="H103" s="20"/>
      <c r="I103" s="26">
        <v>0</v>
      </c>
      <c r="J103" s="26"/>
      <c r="K103" s="26">
        <v>0</v>
      </c>
      <c r="L103" s="26"/>
      <c r="M103" s="26">
        <v>0</v>
      </c>
      <c r="N103" s="20" t="str">
        <f t="shared" si="64"/>
        <v>Working</v>
      </c>
      <c r="O103" s="20">
        <f t="shared" si="65"/>
        <v>0</v>
      </c>
    </row>
    <row r="104" spans="2:15">
      <c r="B104" s="20"/>
      <c r="C104" s="20" t="s">
        <v>135</v>
      </c>
      <c r="D104" s="21" t="s">
        <v>136</v>
      </c>
      <c r="E104" s="22" t="str">
        <f t="shared" si="62"/>
        <v/>
      </c>
      <c r="F104" s="23" t="s">
        <v>27</v>
      </c>
      <c r="G104" s="24" t="str">
        <f t="shared" si="63"/>
        <v/>
      </c>
      <c r="H104" s="20"/>
      <c r="I104" s="26">
        <v>0</v>
      </c>
      <c r="J104" s="26"/>
      <c r="K104" s="26">
        <v>0</v>
      </c>
      <c r="L104" s="26"/>
      <c r="M104" s="26">
        <v>0</v>
      </c>
      <c r="N104" s="20" t="str">
        <f t="shared" si="64"/>
        <v>Working</v>
      </c>
      <c r="O104" s="20">
        <f t="shared" si="65"/>
        <v>0</v>
      </c>
    </row>
    <row r="105" spans="2:15">
      <c r="B105" s="20"/>
      <c r="C105" s="20" t="s">
        <v>137</v>
      </c>
      <c r="D105" s="21" t="s">
        <v>138</v>
      </c>
      <c r="E105" s="22" t="str">
        <f t="shared" si="62"/>
        <v/>
      </c>
      <c r="F105" s="23" t="s">
        <v>27</v>
      </c>
      <c r="G105" s="24" t="str">
        <f t="shared" si="63"/>
        <v/>
      </c>
      <c r="H105" s="20"/>
      <c r="I105" s="26">
        <v>0</v>
      </c>
      <c r="J105" s="26"/>
      <c r="K105" s="26">
        <v>0</v>
      </c>
      <c r="L105" s="26"/>
      <c r="M105" s="26">
        <v>0</v>
      </c>
      <c r="N105" s="20" t="str">
        <f t="shared" si="64"/>
        <v>Working</v>
      </c>
      <c r="O105" s="20">
        <f t="shared" si="65"/>
        <v>0</v>
      </c>
    </row>
    <row r="106" spans="2:15" ht="31.5">
      <c r="B106" s="20"/>
      <c r="C106" s="20" t="s">
        <v>139</v>
      </c>
      <c r="D106" s="21" t="s">
        <v>140</v>
      </c>
      <c r="E106" s="22" t="str">
        <f t="shared" si="62"/>
        <v/>
      </c>
      <c r="F106" s="23" t="s">
        <v>27</v>
      </c>
      <c r="G106" s="24" t="str">
        <f t="shared" si="63"/>
        <v/>
      </c>
      <c r="H106" s="20"/>
      <c r="I106" s="26">
        <v>0</v>
      </c>
      <c r="J106" s="26"/>
      <c r="K106" s="26">
        <v>0</v>
      </c>
      <c r="L106" s="26"/>
      <c r="M106" s="26">
        <v>0</v>
      </c>
      <c r="N106" s="20" t="str">
        <f t="shared" si="64"/>
        <v>Working</v>
      </c>
      <c r="O106" s="20">
        <f t="shared" si="65"/>
        <v>0</v>
      </c>
    </row>
    <row r="107" spans="2:15" ht="31.5">
      <c r="B107" s="27" t="s">
        <v>141</v>
      </c>
      <c r="C107" s="27"/>
      <c r="D107" s="28" t="s">
        <v>142</v>
      </c>
      <c r="E107" s="16" t="str">
        <f>IF(SUM(E108:E112)=0,"",AVERAGE(E108:E112))</f>
        <v/>
      </c>
      <c r="F107" s="29"/>
      <c r="G107" s="30"/>
      <c r="H107" s="27"/>
      <c r="I107" s="31"/>
      <c r="J107" s="31"/>
      <c r="K107" s="31"/>
      <c r="L107" s="31"/>
      <c r="M107" s="31"/>
      <c r="N107" s="31"/>
      <c r="O107" s="31"/>
    </row>
    <row r="108" spans="2:15">
      <c r="B108" s="20"/>
      <c r="C108" s="20" t="s">
        <v>30</v>
      </c>
      <c r="D108" s="20" t="s">
        <v>143</v>
      </c>
      <c r="E108" s="22" t="str">
        <f>IF(F108="Y",G108,"")</f>
        <v/>
      </c>
      <c r="F108" s="23" t="s">
        <v>27</v>
      </c>
      <c r="G108" s="24" t="str">
        <f>IF(SUM(I108,K108,M108)=0,"",AVERAGE(I108,K108,M108))</f>
        <v/>
      </c>
      <c r="H108" s="20"/>
      <c r="I108" s="26">
        <v>0</v>
      </c>
      <c r="J108" s="26"/>
      <c r="K108" s="26">
        <v>0</v>
      </c>
      <c r="L108" s="26"/>
      <c r="M108" s="26">
        <v>0</v>
      </c>
      <c r="N108" s="20" t="str">
        <f t="shared" ref="N108:N112" si="66">IF(F108="Y",IF(O108&gt;=$F$4,$E$4,$E$5),"Not tracked")</f>
        <v>Working</v>
      </c>
      <c r="O108" s="20">
        <f t="shared" ref="O108:O112" si="67">MAX(I108,K108,M108)</f>
        <v>0</v>
      </c>
    </row>
    <row r="109" spans="2:15">
      <c r="B109" s="20"/>
      <c r="C109" s="20" t="s">
        <v>32</v>
      </c>
      <c r="D109" s="20" t="s">
        <v>144</v>
      </c>
      <c r="E109" s="22" t="str">
        <f>IF(F109="Y",G109,"")</f>
        <v/>
      </c>
      <c r="F109" s="23" t="s">
        <v>27</v>
      </c>
      <c r="G109" s="24" t="str">
        <f>IF(SUM(I109,K109,M109)=0,"",AVERAGE(I109,K109,M109))</f>
        <v/>
      </c>
      <c r="H109" s="20"/>
      <c r="I109" s="26">
        <v>0</v>
      </c>
      <c r="J109" s="26"/>
      <c r="K109" s="26">
        <v>0</v>
      </c>
      <c r="L109" s="26"/>
      <c r="M109" s="26">
        <v>0</v>
      </c>
      <c r="N109" s="20" t="str">
        <f t="shared" si="66"/>
        <v>Working</v>
      </c>
      <c r="O109" s="20">
        <f t="shared" si="67"/>
        <v>0</v>
      </c>
    </row>
    <row r="110" spans="2:15">
      <c r="B110" s="20"/>
      <c r="C110" s="20" t="s">
        <v>34</v>
      </c>
      <c r="D110" s="21" t="s">
        <v>145</v>
      </c>
      <c r="E110" s="22" t="str">
        <f>IF(F110="Y",G110,"")</f>
        <v/>
      </c>
      <c r="F110" s="23" t="s">
        <v>27</v>
      </c>
      <c r="G110" s="24" t="str">
        <f>IF(SUM(I110,K110,M110)=0,"",AVERAGE(I110,K110,M110))</f>
        <v/>
      </c>
      <c r="H110" s="20"/>
      <c r="I110" s="26">
        <v>0</v>
      </c>
      <c r="J110" s="26"/>
      <c r="K110" s="26">
        <v>0</v>
      </c>
      <c r="L110" s="26"/>
      <c r="M110" s="26">
        <v>0</v>
      </c>
      <c r="N110" s="20" t="str">
        <f t="shared" si="66"/>
        <v>Working</v>
      </c>
      <c r="O110" s="20">
        <f t="shared" si="67"/>
        <v>0</v>
      </c>
    </row>
    <row r="111" spans="2:15" ht="31.5">
      <c r="B111" s="20"/>
      <c r="C111" s="20" t="s">
        <v>36</v>
      </c>
      <c r="D111" s="21" t="s">
        <v>146</v>
      </c>
      <c r="E111" s="22" t="str">
        <f>IF(F111="Y",G111,"")</f>
        <v/>
      </c>
      <c r="F111" s="23" t="s">
        <v>27</v>
      </c>
      <c r="G111" s="24" t="str">
        <f>IF(SUM(I111,K111,M111)=0,"",AVERAGE(I111,K111,M111))</f>
        <v/>
      </c>
      <c r="H111" s="20"/>
      <c r="I111" s="26">
        <v>0</v>
      </c>
      <c r="J111" s="26"/>
      <c r="K111" s="26">
        <v>0</v>
      </c>
      <c r="L111" s="26"/>
      <c r="M111" s="26">
        <v>0</v>
      </c>
      <c r="N111" s="20" t="str">
        <f t="shared" si="66"/>
        <v>Working</v>
      </c>
      <c r="O111" s="20">
        <f t="shared" si="67"/>
        <v>0</v>
      </c>
    </row>
    <row r="112" spans="2:15" ht="31.5">
      <c r="B112" s="20"/>
      <c r="C112" s="20" t="s">
        <v>147</v>
      </c>
      <c r="D112" s="21" t="s">
        <v>148</v>
      </c>
      <c r="E112" s="22" t="str">
        <f>IF(F112="Y",G112,"")</f>
        <v/>
      </c>
      <c r="F112" s="23" t="s">
        <v>27</v>
      </c>
      <c r="G112" s="24" t="str">
        <f>IF(SUM(I112,K112,M112)=0,"",AVERAGE(I112,K112,M112))</f>
        <v/>
      </c>
      <c r="H112" s="20"/>
      <c r="I112" s="26">
        <v>0</v>
      </c>
      <c r="J112" s="26"/>
      <c r="K112" s="26">
        <v>0</v>
      </c>
      <c r="L112" s="26"/>
      <c r="M112" s="26">
        <v>0</v>
      </c>
      <c r="N112" s="20" t="str">
        <f t="shared" si="66"/>
        <v>Working</v>
      </c>
      <c r="O112" s="20">
        <f t="shared" si="67"/>
        <v>0</v>
      </c>
    </row>
    <row r="113" spans="1:15" ht="47.25">
      <c r="B113" s="27" t="s">
        <v>149</v>
      </c>
      <c r="C113" s="27"/>
      <c r="D113" s="28" t="s">
        <v>150</v>
      </c>
      <c r="E113" s="16" t="str">
        <f>IF(SUM(E114:E116)=0,"",AVERAGE(E114:E116))</f>
        <v/>
      </c>
      <c r="F113" s="29"/>
      <c r="G113" s="30"/>
      <c r="H113" s="27"/>
      <c r="I113" s="31"/>
      <c r="J113" s="31"/>
      <c r="K113" s="31"/>
      <c r="L113" s="31"/>
      <c r="M113" s="31"/>
      <c r="N113" s="31"/>
      <c r="O113" s="31"/>
    </row>
    <row r="114" spans="1:15">
      <c r="B114" s="20"/>
      <c r="C114" s="20" t="s">
        <v>54</v>
      </c>
      <c r="D114" s="21" t="s">
        <v>151</v>
      </c>
      <c r="E114" s="22" t="str">
        <f>IF(F114="Y",G114,"")</f>
        <v/>
      </c>
      <c r="F114" s="23" t="s">
        <v>27</v>
      </c>
      <c r="G114" s="24" t="str">
        <f>IF(SUM(I114,K114,M114)=0,"",AVERAGE(I114,K114,M114))</f>
        <v/>
      </c>
      <c r="H114" s="20"/>
      <c r="I114" s="26">
        <v>0</v>
      </c>
      <c r="J114" s="26"/>
      <c r="K114" s="26">
        <v>0</v>
      </c>
      <c r="L114" s="26"/>
      <c r="M114" s="26">
        <v>0</v>
      </c>
      <c r="N114" s="20" t="str">
        <f t="shared" ref="N114:N116" si="68">IF(F114="Y",IF(O114&gt;=$F$4,$E$4,$E$5),"Not tracked")</f>
        <v>Working</v>
      </c>
      <c r="O114" s="20">
        <f t="shared" ref="O114:O116" si="69">MAX(I114,K114,M114)</f>
        <v>0</v>
      </c>
    </row>
    <row r="115" spans="1:15">
      <c r="B115" s="20"/>
      <c r="C115" s="20" t="s">
        <v>56</v>
      </c>
      <c r="D115" s="21" t="s">
        <v>152</v>
      </c>
      <c r="E115" s="22" t="str">
        <f>IF(F115="Y",G115,"")</f>
        <v/>
      </c>
      <c r="F115" s="23" t="s">
        <v>27</v>
      </c>
      <c r="G115" s="24" t="str">
        <f>IF(SUM(I115,K115,M115)=0,"",AVERAGE(I115,K115,M115))</f>
        <v/>
      </c>
      <c r="H115" s="20"/>
      <c r="I115" s="26">
        <v>0</v>
      </c>
      <c r="J115" s="26"/>
      <c r="K115" s="26">
        <v>0</v>
      </c>
      <c r="L115" s="26"/>
      <c r="M115" s="26">
        <v>0</v>
      </c>
      <c r="N115" s="20" t="str">
        <f t="shared" si="68"/>
        <v>Working</v>
      </c>
      <c r="O115" s="20">
        <f t="shared" si="69"/>
        <v>0</v>
      </c>
    </row>
    <row r="116" spans="1:15" ht="31.5">
      <c r="B116" s="20"/>
      <c r="C116" s="20" t="s">
        <v>58</v>
      </c>
      <c r="D116" s="21" t="s">
        <v>153</v>
      </c>
      <c r="E116" s="22" t="str">
        <f>IF(F116="Y",G116,"")</f>
        <v/>
      </c>
      <c r="F116" s="23" t="s">
        <v>27</v>
      </c>
      <c r="G116" s="24" t="str">
        <f>IF(SUM(I116,K116,M116)=0,"",AVERAGE(I116,K116,M116))</f>
        <v/>
      </c>
      <c r="H116" s="20"/>
      <c r="I116" s="26">
        <v>0</v>
      </c>
      <c r="J116" s="26"/>
      <c r="K116" s="26">
        <v>0</v>
      </c>
      <c r="L116" s="26"/>
      <c r="M116" s="26">
        <v>0</v>
      </c>
      <c r="N116" s="20" t="str">
        <f t="shared" si="68"/>
        <v>Working</v>
      </c>
      <c r="O116" s="20">
        <f t="shared" si="69"/>
        <v>0</v>
      </c>
    </row>
    <row r="117" spans="1:15" ht="31.5">
      <c r="B117" s="27" t="s">
        <v>154</v>
      </c>
      <c r="C117" s="27"/>
      <c r="D117" s="28" t="s">
        <v>155</v>
      </c>
      <c r="E117" s="16" t="str">
        <f>IF(SUM(E118:E121)=0,"",AVERAGE(E118:E121))</f>
        <v/>
      </c>
      <c r="F117" s="29"/>
      <c r="G117" s="30"/>
      <c r="H117" s="27"/>
      <c r="I117" s="31"/>
      <c r="J117" s="31"/>
      <c r="K117" s="31"/>
      <c r="L117" s="31"/>
      <c r="M117" s="31"/>
      <c r="N117" s="31"/>
      <c r="O117" s="31"/>
    </row>
    <row r="118" spans="1:15" ht="31.5">
      <c r="B118" s="20"/>
      <c r="C118" s="20" t="s">
        <v>69</v>
      </c>
      <c r="D118" s="21" t="s">
        <v>156</v>
      </c>
      <c r="E118" s="22" t="str">
        <f>IF(F118="Y",G118,"")</f>
        <v/>
      </c>
      <c r="F118" s="23" t="s">
        <v>27</v>
      </c>
      <c r="G118" s="24" t="str">
        <f>IF(SUM(I118,K118,M118)=0,"",AVERAGE(I118,K118,M118))</f>
        <v/>
      </c>
      <c r="H118" s="20"/>
      <c r="I118" s="26">
        <v>0</v>
      </c>
      <c r="J118" s="26"/>
      <c r="K118" s="26">
        <v>0</v>
      </c>
      <c r="L118" s="26"/>
      <c r="M118" s="26">
        <v>0</v>
      </c>
      <c r="N118" s="20" t="str">
        <f t="shared" ref="N118:N121" si="70">IF(F118="Y",IF(O118&gt;=$F$4,$E$4,$E$5),"Not tracked")</f>
        <v>Working</v>
      </c>
      <c r="O118" s="20">
        <f t="shared" ref="O118:O121" si="71">MAX(I118,K118,M118)</f>
        <v>0</v>
      </c>
    </row>
    <row r="119" spans="1:15" ht="31.5">
      <c r="B119" s="20"/>
      <c r="C119" s="20" t="s">
        <v>157</v>
      </c>
      <c r="D119" s="21" t="s">
        <v>158</v>
      </c>
      <c r="E119" s="22" t="str">
        <f>IF(F119="Y",G119,"")</f>
        <v/>
      </c>
      <c r="F119" s="23" t="s">
        <v>27</v>
      </c>
      <c r="G119" s="24" t="str">
        <f>IF(SUM(I119,K119,M119)=0,"",AVERAGE(I119,K119,M119))</f>
        <v/>
      </c>
      <c r="H119" s="20"/>
      <c r="I119" s="26">
        <v>0</v>
      </c>
      <c r="J119" s="26"/>
      <c r="K119" s="26">
        <v>0</v>
      </c>
      <c r="L119" s="26"/>
      <c r="M119" s="26">
        <v>0</v>
      </c>
      <c r="N119" s="20" t="str">
        <f t="shared" si="70"/>
        <v>Working</v>
      </c>
      <c r="O119" s="20">
        <f t="shared" si="71"/>
        <v>0</v>
      </c>
    </row>
    <row r="120" spans="1:15" ht="31.5">
      <c r="B120" s="20"/>
      <c r="C120" s="20" t="s">
        <v>159</v>
      </c>
      <c r="D120" s="21" t="s">
        <v>160</v>
      </c>
      <c r="E120" s="22" t="str">
        <f>IF(F120="Y",G120,"")</f>
        <v/>
      </c>
      <c r="F120" s="23" t="s">
        <v>27</v>
      </c>
      <c r="G120" s="24" t="str">
        <f>IF(SUM(I120,K120,M120)=0,"",AVERAGE(I120,K120,M120))</f>
        <v/>
      </c>
      <c r="H120" s="20"/>
      <c r="I120" s="26">
        <v>0</v>
      </c>
      <c r="J120" s="26"/>
      <c r="K120" s="26">
        <v>0</v>
      </c>
      <c r="L120" s="26"/>
      <c r="M120" s="26">
        <v>0</v>
      </c>
      <c r="N120" s="20" t="str">
        <f t="shared" si="70"/>
        <v>Working</v>
      </c>
      <c r="O120" s="20">
        <f t="shared" si="71"/>
        <v>0</v>
      </c>
    </row>
    <row r="121" spans="1:15" ht="47.25">
      <c r="B121" s="20"/>
      <c r="C121" s="20" t="s">
        <v>161</v>
      </c>
      <c r="D121" s="21" t="s">
        <v>162</v>
      </c>
      <c r="E121" s="22" t="str">
        <f>IF(F121="Y",G121,"")</f>
        <v/>
      </c>
      <c r="F121" s="23" t="s">
        <v>27</v>
      </c>
      <c r="G121" s="24" t="str">
        <f>IF(SUM(I121,K121,M121)=0,"",AVERAGE(I121,K121,M121))</f>
        <v/>
      </c>
      <c r="H121" s="20"/>
      <c r="I121" s="26">
        <v>0</v>
      </c>
      <c r="J121" s="26"/>
      <c r="K121" s="26">
        <v>0</v>
      </c>
      <c r="L121" s="26"/>
      <c r="M121" s="26">
        <v>0</v>
      </c>
      <c r="N121" s="20" t="str">
        <f t="shared" si="70"/>
        <v>Working</v>
      </c>
      <c r="O121" s="20">
        <f t="shared" si="71"/>
        <v>0</v>
      </c>
    </row>
    <row r="122" spans="1:15">
      <c r="B122" s="27" t="s">
        <v>163</v>
      </c>
      <c r="C122" s="27"/>
      <c r="D122" s="28"/>
      <c r="E122" s="16" t="str">
        <f>IF(E123&gt;0,E123,"")</f>
        <v/>
      </c>
      <c r="F122" s="29"/>
      <c r="G122" s="30"/>
      <c r="H122" s="27"/>
      <c r="I122" s="31"/>
      <c r="J122" s="31"/>
      <c r="K122" s="31"/>
      <c r="L122" s="31"/>
      <c r="M122" s="31"/>
      <c r="N122" s="31"/>
      <c r="O122" s="31"/>
    </row>
    <row r="123" spans="1:15" ht="47.25">
      <c r="B123" s="20"/>
      <c r="C123" s="20" t="s">
        <v>72</v>
      </c>
      <c r="D123" s="21" t="s">
        <v>164</v>
      </c>
      <c r="E123" s="22" t="str">
        <f>IF(F123="Y",G123,"")</f>
        <v/>
      </c>
      <c r="F123" s="23" t="s">
        <v>27</v>
      </c>
      <c r="G123" s="24" t="str">
        <f>IF(SUM(I123,K123,M123)=0,"",AVERAGE(I123,K123,M123))</f>
        <v/>
      </c>
      <c r="H123" s="20"/>
      <c r="I123" s="26">
        <v>0</v>
      </c>
      <c r="J123" s="26"/>
      <c r="K123" s="26">
        <v>0</v>
      </c>
      <c r="L123" s="26"/>
      <c r="M123" s="26">
        <v>0</v>
      </c>
      <c r="N123" s="20" t="str">
        <f t="shared" ref="N123" si="72">IF(F123="Y",IF(O123&gt;=$F$4,$E$4,$E$5),"Not tracked")</f>
        <v>Working</v>
      </c>
      <c r="O123" s="20">
        <f t="shared" ref="O123" si="73">MAX(I123,K123,M123)</f>
        <v>0</v>
      </c>
    </row>
    <row r="124" spans="1:15">
      <c r="A124" s="11" t="s">
        <v>13</v>
      </c>
      <c r="B124" s="32"/>
      <c r="C124" s="32"/>
      <c r="D124" s="37"/>
      <c r="E124" s="12" t="str">
        <f>IF(SUM(E125,E127,E129,E131,E133,E135,E137)=0,"",AVERAGE(E125,E127,E129,E131,E133,E135,E137))</f>
        <v/>
      </c>
      <c r="F124" s="38" t="s">
        <v>15</v>
      </c>
      <c r="G124" s="39" t="s">
        <v>16</v>
      </c>
      <c r="H124" s="32" t="s">
        <v>17</v>
      </c>
      <c r="I124" s="40" t="s">
        <v>18</v>
      </c>
      <c r="J124" s="40" t="s">
        <v>19</v>
      </c>
      <c r="K124" s="40" t="s">
        <v>20</v>
      </c>
      <c r="L124" s="40" t="s">
        <v>21</v>
      </c>
      <c r="M124" s="40" t="s">
        <v>22</v>
      </c>
      <c r="N124" s="13" t="s">
        <v>179</v>
      </c>
      <c r="O124" s="13" t="s">
        <v>180</v>
      </c>
    </row>
    <row r="125" spans="1:15">
      <c r="B125" s="27" t="s">
        <v>165</v>
      </c>
      <c r="C125" s="27"/>
      <c r="D125" s="28"/>
      <c r="E125" s="16" t="str">
        <f>IF(E126&gt;0,E126,"")</f>
        <v/>
      </c>
      <c r="F125" s="29"/>
      <c r="G125" s="30"/>
      <c r="H125" s="27"/>
      <c r="I125" s="31"/>
      <c r="J125" s="31"/>
      <c r="K125" s="31"/>
      <c r="L125" s="31"/>
      <c r="M125" s="31"/>
      <c r="N125" s="31"/>
      <c r="O125" s="31"/>
    </row>
    <row r="126" spans="1:15" ht="47.25">
      <c r="B126" s="20"/>
      <c r="C126" s="20" t="s">
        <v>25</v>
      </c>
      <c r="D126" s="21" t="s">
        <v>166</v>
      </c>
      <c r="E126" s="22" t="str">
        <f>IF(F126="Y",G126,"")</f>
        <v/>
      </c>
      <c r="F126" s="23" t="s">
        <v>27</v>
      </c>
      <c r="G126" s="24" t="str">
        <f>IF(SUM(I126,K126,M126)=0,"",AVERAGE(I126,K126,M126))</f>
        <v/>
      </c>
      <c r="H126" s="20"/>
      <c r="I126" s="26">
        <v>0</v>
      </c>
      <c r="J126" s="26"/>
      <c r="K126" s="26">
        <v>0</v>
      </c>
      <c r="L126" s="26"/>
      <c r="M126" s="26">
        <v>0</v>
      </c>
      <c r="N126" s="20" t="str">
        <f t="shared" ref="N126" si="74">IF(F126="Y",IF(O126&gt;=$F$4,$E$4,$E$5),"Not tracked")</f>
        <v>Working</v>
      </c>
      <c r="O126" s="20">
        <f t="shared" ref="O126" si="75">MAX(I126,K126,M126)</f>
        <v>0</v>
      </c>
    </row>
    <row r="127" spans="1:15">
      <c r="B127" s="27" t="s">
        <v>167</v>
      </c>
      <c r="C127" s="27"/>
      <c r="D127" s="28"/>
      <c r="E127" s="16" t="str">
        <f>IF(E128&gt;0,E128,"")</f>
        <v/>
      </c>
      <c r="F127" s="29"/>
      <c r="G127" s="30"/>
      <c r="H127" s="27"/>
      <c r="I127" s="31"/>
      <c r="J127" s="31"/>
      <c r="K127" s="31"/>
      <c r="L127" s="31"/>
      <c r="M127" s="31"/>
      <c r="N127" s="31"/>
      <c r="O127" s="31"/>
    </row>
    <row r="128" spans="1:15" ht="31.5">
      <c r="B128" s="20"/>
      <c r="C128" s="20" t="s">
        <v>30</v>
      </c>
      <c r="D128" s="21" t="s">
        <v>168</v>
      </c>
      <c r="E128" s="22" t="str">
        <f>IF(F128="Y",G128,"")</f>
        <v/>
      </c>
      <c r="F128" s="23" t="s">
        <v>27</v>
      </c>
      <c r="G128" s="24" t="str">
        <f>IF(SUM(I128,K128,M128)=0,"",AVERAGE(I128,K128,M128))</f>
        <v/>
      </c>
      <c r="H128" s="20"/>
      <c r="I128" s="26">
        <v>0</v>
      </c>
      <c r="J128" s="26"/>
      <c r="K128" s="26">
        <v>0</v>
      </c>
      <c r="L128" s="26"/>
      <c r="M128" s="26">
        <v>0</v>
      </c>
      <c r="N128" s="20" t="str">
        <f t="shared" ref="N128" si="76">IF(F128="Y",IF(O128&gt;=$F$4,$E$4,$E$5),"Not tracked")</f>
        <v>Working</v>
      </c>
      <c r="O128" s="20">
        <f t="shared" ref="O128" si="77">MAX(I128,K128,M128)</f>
        <v>0</v>
      </c>
    </row>
    <row r="129" spans="2:15">
      <c r="B129" s="27" t="s">
        <v>169</v>
      </c>
      <c r="C129" s="27"/>
      <c r="D129" s="28"/>
      <c r="E129" s="16" t="str">
        <f>IF(E130&gt;0,E130,"")</f>
        <v/>
      </c>
      <c r="F129" s="29"/>
      <c r="G129" s="30"/>
      <c r="H129" s="27"/>
      <c r="I129" s="31"/>
      <c r="J129" s="31"/>
      <c r="K129" s="31"/>
      <c r="L129" s="31"/>
      <c r="M129" s="31"/>
      <c r="N129" s="31"/>
      <c r="O129" s="31"/>
    </row>
    <row r="130" spans="2:15" ht="47.25">
      <c r="B130" s="20"/>
      <c r="C130" s="20" t="s">
        <v>40</v>
      </c>
      <c r="D130" s="21" t="s">
        <v>170</v>
      </c>
      <c r="E130" s="22" t="str">
        <f>IF(F130="Y",G130,"")</f>
        <v/>
      </c>
      <c r="F130" s="23" t="s">
        <v>27</v>
      </c>
      <c r="G130" s="24" t="str">
        <f>IF(SUM(I130,K130,M130)=0,"",AVERAGE(I130,K130,M130))</f>
        <v/>
      </c>
      <c r="H130" s="20"/>
      <c r="I130" s="26">
        <v>0</v>
      </c>
      <c r="J130" s="26"/>
      <c r="K130" s="26">
        <v>0</v>
      </c>
      <c r="L130" s="26"/>
      <c r="M130" s="26">
        <v>0</v>
      </c>
      <c r="N130" s="20" t="str">
        <f t="shared" ref="N130" si="78">IF(F130="Y",IF(O130&gt;=$F$4,$E$4,$E$5),"Not tracked")</f>
        <v>Working</v>
      </c>
      <c r="O130" s="20">
        <f t="shared" ref="O130" si="79">MAX(I130,K130,M130)</f>
        <v>0</v>
      </c>
    </row>
    <row r="131" spans="2:15">
      <c r="B131" s="27" t="s">
        <v>171</v>
      </c>
      <c r="C131" s="27"/>
      <c r="D131" s="28"/>
      <c r="E131" s="16" t="str">
        <f>IF(E132&gt;0,E132,"")</f>
        <v/>
      </c>
      <c r="F131" s="29"/>
      <c r="G131" s="30"/>
      <c r="H131" s="27"/>
      <c r="I131" s="31"/>
      <c r="J131" s="31"/>
      <c r="K131" s="31"/>
      <c r="L131" s="31"/>
      <c r="M131" s="31"/>
      <c r="N131" s="31"/>
      <c r="O131" s="31"/>
    </row>
    <row r="132" spans="2:15" ht="31.5">
      <c r="B132" s="20"/>
      <c r="C132" s="20" t="s">
        <v>69</v>
      </c>
      <c r="D132" s="21" t="s">
        <v>172</v>
      </c>
      <c r="E132" s="22" t="str">
        <f>IF(F132="Y",G132,"")</f>
        <v/>
      </c>
      <c r="F132" s="23" t="s">
        <v>27</v>
      </c>
      <c r="G132" s="24" t="str">
        <f>IF(SUM(I132,K132,M132)=0,"",AVERAGE(I132,K132,M132))</f>
        <v/>
      </c>
      <c r="H132" s="20"/>
      <c r="I132" s="26">
        <v>0</v>
      </c>
      <c r="J132" s="26"/>
      <c r="K132" s="26">
        <v>0</v>
      </c>
      <c r="L132" s="26"/>
      <c r="M132" s="26">
        <v>0</v>
      </c>
      <c r="N132" s="20" t="str">
        <f t="shared" ref="N132" si="80">IF(F132="Y",IF(O132&gt;=$F$4,$E$4,$E$5),"Not tracked")</f>
        <v>Working</v>
      </c>
      <c r="O132" s="20">
        <f t="shared" ref="O132" si="81">MAX(I132,K132,M132)</f>
        <v>0</v>
      </c>
    </row>
    <row r="133" spans="2:15">
      <c r="B133" s="27" t="s">
        <v>173</v>
      </c>
      <c r="C133" s="27"/>
      <c r="D133" s="28"/>
      <c r="E133" s="16" t="str">
        <f>IF(E134&gt;0,E134,"")</f>
        <v/>
      </c>
      <c r="F133" s="29"/>
      <c r="G133" s="30"/>
      <c r="H133" s="27"/>
      <c r="I133" s="31"/>
      <c r="J133" s="31"/>
      <c r="K133" s="31"/>
      <c r="L133" s="31"/>
      <c r="M133" s="31"/>
      <c r="N133" s="31"/>
      <c r="O133" s="31"/>
    </row>
    <row r="134" spans="2:15" ht="31.5">
      <c r="B134" s="20"/>
      <c r="C134" s="20" t="s">
        <v>72</v>
      </c>
      <c r="D134" s="21" t="s">
        <v>174</v>
      </c>
      <c r="E134" s="22" t="str">
        <f>IF(F134="Y",G134,"")</f>
        <v/>
      </c>
      <c r="F134" s="23" t="s">
        <v>27</v>
      </c>
      <c r="G134" s="24" t="str">
        <f>IF(SUM(I134,K134,M134)=0,"",AVERAGE(I134,K134,M134))</f>
        <v/>
      </c>
      <c r="H134" s="20"/>
      <c r="I134" s="26">
        <v>0</v>
      </c>
      <c r="J134" s="26"/>
      <c r="K134" s="26">
        <v>0</v>
      </c>
      <c r="L134" s="26"/>
      <c r="M134" s="26">
        <v>0</v>
      </c>
      <c r="N134" s="20" t="str">
        <f t="shared" ref="N134" si="82">IF(F134="Y",IF(O134&gt;=$F$4,$E$4,$E$5),"Not tracked")</f>
        <v>Working</v>
      </c>
      <c r="O134" s="20">
        <f t="shared" ref="O134" si="83">MAX(I134,K134,M134)</f>
        <v>0</v>
      </c>
    </row>
    <row r="135" spans="2:15">
      <c r="B135" s="27" t="s">
        <v>175</v>
      </c>
      <c r="C135" s="27"/>
      <c r="D135" s="28"/>
      <c r="E135" s="16" t="str">
        <f>IF(E136&gt;0,E136,"")</f>
        <v/>
      </c>
      <c r="F135" s="29"/>
      <c r="G135" s="30"/>
      <c r="H135" s="27"/>
      <c r="I135" s="31"/>
      <c r="J135" s="31"/>
      <c r="K135" s="31"/>
      <c r="L135" s="31"/>
      <c r="M135" s="31"/>
      <c r="N135" s="31"/>
      <c r="O135" s="31"/>
    </row>
    <row r="136" spans="2:15" ht="31.5">
      <c r="B136" s="20"/>
      <c r="C136" s="20" t="s">
        <v>75</v>
      </c>
      <c r="D136" s="21" t="s">
        <v>176</v>
      </c>
      <c r="E136" s="22" t="str">
        <f>IF(F136="Y",G136,"")</f>
        <v/>
      </c>
      <c r="F136" s="23" t="s">
        <v>27</v>
      </c>
      <c r="G136" s="24" t="str">
        <f>IF(SUM(I136,K136,M136)=0,"",AVERAGE(I136,K136,M136))</f>
        <v/>
      </c>
      <c r="H136" s="20"/>
      <c r="I136" s="26">
        <v>0</v>
      </c>
      <c r="J136" s="26"/>
      <c r="K136" s="26">
        <v>0</v>
      </c>
      <c r="L136" s="26"/>
      <c r="M136" s="26">
        <v>0</v>
      </c>
      <c r="N136" s="20" t="str">
        <f t="shared" ref="N136" si="84">IF(F136="Y",IF(O136&gt;=$F$4,$E$4,$E$5),"Not tracked")</f>
        <v>Working</v>
      </c>
      <c r="O136" s="20">
        <f t="shared" ref="O136" si="85">MAX(I136,K136,M136)</f>
        <v>0</v>
      </c>
    </row>
    <row r="137" spans="2:15">
      <c r="B137" s="27" t="s">
        <v>177</v>
      </c>
      <c r="C137" s="27"/>
      <c r="D137" s="28"/>
      <c r="E137" s="16" t="str">
        <f>IF(E138&gt;0,E138,"")</f>
        <v/>
      </c>
      <c r="F137" s="29"/>
      <c r="G137" s="30"/>
      <c r="H137" s="27"/>
      <c r="I137" s="31"/>
      <c r="J137" s="31"/>
      <c r="K137" s="31"/>
      <c r="L137" s="31"/>
      <c r="M137" s="31"/>
      <c r="N137" s="31"/>
      <c r="O137" s="31"/>
    </row>
    <row r="138" spans="2:15" ht="31.5">
      <c r="B138" s="20"/>
      <c r="C138" s="20" t="s">
        <v>78</v>
      </c>
      <c r="D138" s="21" t="s">
        <v>178</v>
      </c>
      <c r="E138" s="22" t="str">
        <f>IF(F138="Y",G138,"")</f>
        <v/>
      </c>
      <c r="F138" s="23" t="s">
        <v>27</v>
      </c>
      <c r="G138" s="24" t="str">
        <f>IF(SUM(I138,K138,M138)=0,"",AVERAGE(I138,K138,M138))</f>
        <v/>
      </c>
      <c r="H138" s="20"/>
      <c r="I138" s="26">
        <v>0</v>
      </c>
      <c r="J138" s="26"/>
      <c r="K138" s="26">
        <v>0</v>
      </c>
      <c r="L138" s="26"/>
      <c r="M138" s="26">
        <v>0</v>
      </c>
      <c r="N138" s="20" t="str">
        <f t="shared" ref="N138" si="86">IF(F138="Y",IF(O138&gt;=$F$4,$E$4,$E$5),"Not tracked")</f>
        <v>Working</v>
      </c>
      <c r="O138" s="20">
        <f t="shared" ref="O138" si="87">MAX(I138,K138,M138)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8323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DCREVIDEO</dc:creator>
  <cp:lastModifiedBy>DCREVIDEO</cp:lastModifiedBy>
  <cp:revision>5</cp:revision>
  <dcterms:created xsi:type="dcterms:W3CDTF">2012-08-12T15:03:20Z</dcterms:created>
  <dcterms:modified xsi:type="dcterms:W3CDTF">2012-10-25T05:13:11Z</dcterms:modified>
</cp:coreProperties>
</file>