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27495" windowHeight="14700" tabRatio="500"/>
  </bookViews>
  <sheets>
    <sheet name="Master Sheet" sheetId="26" r:id="rId1"/>
  </sheets>
  <definedNames>
    <definedName name="_xlnm._FilterDatabase">#REF!</definedName>
    <definedName name="_FilterDatabase_1">#REF!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L4" i="26"/>
  <c r="K6"/>
  <c r="K5"/>
  <c r="K4"/>
  <c r="F13" l="1"/>
  <c r="F12"/>
  <c r="F11"/>
  <c r="F10"/>
  <c r="F9"/>
  <c r="E106"/>
  <c r="E105"/>
  <c r="E108"/>
  <c r="E107"/>
  <c r="E101"/>
  <c r="E78"/>
  <c r="E24"/>
  <c r="E22"/>
  <c r="E102"/>
  <c r="O111"/>
  <c r="N111" s="1"/>
  <c r="O108"/>
  <c r="N108"/>
  <c r="O107"/>
  <c r="N107"/>
  <c r="O106"/>
  <c r="N106"/>
  <c r="O105"/>
  <c r="N105"/>
  <c r="O100"/>
  <c r="N100"/>
  <c r="O99"/>
  <c r="N99"/>
  <c r="O98"/>
  <c r="N98"/>
  <c r="O97"/>
  <c r="N97"/>
  <c r="O94"/>
  <c r="N94"/>
  <c r="O93"/>
  <c r="N93"/>
  <c r="O92"/>
  <c r="N92"/>
  <c r="O91"/>
  <c r="N91"/>
  <c r="O90"/>
  <c r="N90"/>
  <c r="O76"/>
  <c r="N76"/>
  <c r="O75"/>
  <c r="N75"/>
  <c r="O29"/>
  <c r="N29"/>
  <c r="O28"/>
  <c r="N28"/>
  <c r="O116"/>
  <c r="N116"/>
  <c r="O128"/>
  <c r="N128"/>
  <c r="O126"/>
  <c r="N126"/>
  <c r="O124"/>
  <c r="N124"/>
  <c r="O122"/>
  <c r="N122"/>
  <c r="O120"/>
  <c r="N120"/>
  <c r="O118"/>
  <c r="N118"/>
  <c r="O113"/>
  <c r="N113"/>
  <c r="O110"/>
  <c r="N110"/>
  <c r="O104"/>
  <c r="N104"/>
  <c r="O102"/>
  <c r="N102"/>
  <c r="O96"/>
  <c r="N96"/>
  <c r="O89"/>
  <c r="N89"/>
  <c r="O86"/>
  <c r="N86"/>
  <c r="O84"/>
  <c r="N84"/>
  <c r="O82"/>
  <c r="N82"/>
  <c r="O80"/>
  <c r="N80"/>
  <c r="O78"/>
  <c r="N78" s="1"/>
  <c r="O74"/>
  <c r="N74"/>
  <c r="O71"/>
  <c r="N71"/>
  <c r="O69"/>
  <c r="N69"/>
  <c r="O67"/>
  <c r="N67"/>
  <c r="O65"/>
  <c r="N65"/>
  <c r="O63"/>
  <c r="N63"/>
  <c r="O61"/>
  <c r="N61" s="1"/>
  <c r="O59"/>
  <c r="N59"/>
  <c r="O57"/>
  <c r="N57"/>
  <c r="O55"/>
  <c r="N55"/>
  <c r="O53"/>
  <c r="N53"/>
  <c r="O50"/>
  <c r="N50" s="1"/>
  <c r="O48"/>
  <c r="N48"/>
  <c r="O46"/>
  <c r="N46"/>
  <c r="O44"/>
  <c r="N44"/>
  <c r="O42"/>
  <c r="N42"/>
  <c r="O40"/>
  <c r="N40"/>
  <c r="O38"/>
  <c r="N38" s="1"/>
  <c r="O36"/>
  <c r="N36"/>
  <c r="O34"/>
  <c r="N34" s="1"/>
  <c r="O32"/>
  <c r="N32" s="1"/>
  <c r="O27"/>
  <c r="N27" s="1"/>
  <c r="O25"/>
  <c r="N25" s="1"/>
  <c r="O23"/>
  <c r="N23" s="1"/>
  <c r="O21"/>
  <c r="N21" s="1"/>
  <c r="J6"/>
  <c r="J5"/>
  <c r="L6" l="1"/>
  <c r="L5"/>
  <c r="G128"/>
  <c r="E128"/>
  <c r="E127"/>
  <c r="G126"/>
  <c r="E126"/>
  <c r="E125"/>
  <c r="G124"/>
  <c r="E124"/>
  <c r="E123"/>
  <c r="G122"/>
  <c r="E122"/>
  <c r="E121"/>
  <c r="G120"/>
  <c r="E120"/>
  <c r="E119"/>
  <c r="G118"/>
  <c r="E118"/>
  <c r="E117"/>
  <c r="G116"/>
  <c r="E116"/>
  <c r="E115"/>
  <c r="E114"/>
  <c r="G113"/>
  <c r="E113"/>
  <c r="E112"/>
  <c r="G111"/>
  <c r="E111"/>
  <c r="G110"/>
  <c r="E110"/>
  <c r="E109"/>
  <c r="G108"/>
  <c r="G107"/>
  <c r="G104"/>
  <c r="E104"/>
  <c r="E103"/>
  <c r="E87" s="1"/>
  <c r="E12" s="1"/>
  <c r="G100"/>
  <c r="E100"/>
  <c r="G99"/>
  <c r="E99"/>
  <c r="G98"/>
  <c r="E98"/>
  <c r="G97"/>
  <c r="E97"/>
  <c r="G96"/>
  <c r="E96"/>
  <c r="E95"/>
  <c r="G94"/>
  <c r="E94"/>
  <c r="G93"/>
  <c r="E93"/>
  <c r="G92"/>
  <c r="E92"/>
  <c r="G91"/>
  <c r="E91"/>
  <c r="G90"/>
  <c r="E90"/>
  <c r="G89"/>
  <c r="E89"/>
  <c r="E88"/>
  <c r="G86"/>
  <c r="E86"/>
  <c r="E85"/>
  <c r="G84"/>
  <c r="E84"/>
  <c r="E83"/>
  <c r="G82"/>
  <c r="E82"/>
  <c r="E81"/>
  <c r="G80"/>
  <c r="E80"/>
  <c r="E79"/>
  <c r="G78"/>
  <c r="E77"/>
  <c r="E72" s="1"/>
  <c r="E11" s="1"/>
  <c r="G76"/>
  <c r="E76"/>
  <c r="G75"/>
  <c r="E75"/>
  <c r="G74"/>
  <c r="E74"/>
  <c r="E73"/>
  <c r="G71"/>
  <c r="E71"/>
  <c r="E70"/>
  <c r="G69"/>
  <c r="E69"/>
  <c r="E68"/>
  <c r="G67"/>
  <c r="E67"/>
  <c r="E66"/>
  <c r="G65"/>
  <c r="E65"/>
  <c r="E64"/>
  <c r="G63"/>
  <c r="E63"/>
  <c r="E62"/>
  <c r="G61"/>
  <c r="E61"/>
  <c r="E60"/>
  <c r="G59"/>
  <c r="E59"/>
  <c r="E58"/>
  <c r="G57"/>
  <c r="E57"/>
  <c r="E56"/>
  <c r="G55"/>
  <c r="E55"/>
  <c r="E54"/>
  <c r="G53"/>
  <c r="E53"/>
  <c r="E52"/>
  <c r="E51"/>
  <c r="G50"/>
  <c r="E50"/>
  <c r="E49"/>
  <c r="G48"/>
  <c r="E48"/>
  <c r="E47"/>
  <c r="G46"/>
  <c r="E46"/>
  <c r="E45"/>
  <c r="G44"/>
  <c r="E44"/>
  <c r="E43"/>
  <c r="G42"/>
  <c r="E42"/>
  <c r="E41"/>
  <c r="G40"/>
  <c r="E40"/>
  <c r="E39"/>
  <c r="G38"/>
  <c r="E38"/>
  <c r="E37"/>
  <c r="G36"/>
  <c r="E36"/>
  <c r="E35"/>
  <c r="G34"/>
  <c r="E34"/>
  <c r="E33"/>
  <c r="G32"/>
  <c r="E32"/>
  <c r="E31"/>
  <c r="E30"/>
  <c r="G29"/>
  <c r="E29"/>
  <c r="G28"/>
  <c r="E28"/>
  <c r="G27"/>
  <c r="E27"/>
  <c r="E26"/>
  <c r="G25"/>
  <c r="E25"/>
  <c r="G23"/>
  <c r="E23"/>
  <c r="G21"/>
  <c r="E21"/>
  <c r="E20" s="1"/>
  <c r="E19" s="1"/>
  <c r="E8" s="1"/>
  <c r="F8" s="1"/>
  <c r="E13"/>
  <c r="E10"/>
  <c r="E9"/>
</calcChain>
</file>

<file path=xl/sharedStrings.xml><?xml version="1.0" encoding="utf-8"?>
<sst xmlns="http://schemas.openxmlformats.org/spreadsheetml/2006/main" count="320" uniqueCount="166">
  <si>
    <t>STUDENT:</t>
  </si>
  <si>
    <t>Scoring Limits</t>
  </si>
  <si>
    <t>TEACHER:</t>
  </si>
  <si>
    <t>Meets</t>
  </si>
  <si>
    <t>SCHOOL:</t>
  </si>
  <si>
    <t>Working</t>
  </si>
  <si>
    <t>YEAR:</t>
  </si>
  <si>
    <t>Academic Legend</t>
  </si>
  <si>
    <t>Reading: Foundational Skills</t>
  </si>
  <si>
    <t>Reading: Informational Text</t>
  </si>
  <si>
    <t>Reading: Literature</t>
  </si>
  <si>
    <t>Speaking &amp; Listening</t>
  </si>
  <si>
    <t>Language</t>
  </si>
  <si>
    <t>Writing</t>
  </si>
  <si>
    <t>Reading: Foundation Skills</t>
  </si>
  <si>
    <t>Tracking</t>
  </si>
  <si>
    <t>Avg Score</t>
  </si>
  <si>
    <t>Eval 1 Date</t>
  </si>
  <si>
    <t>Eval 1 Score</t>
  </si>
  <si>
    <t>Eval 2 Date</t>
  </si>
  <si>
    <t>Eval 2 Score</t>
  </si>
  <si>
    <t>Eval 3 Date</t>
  </si>
  <si>
    <t>Eval 3 Score</t>
  </si>
  <si>
    <t>RF2.1</t>
  </si>
  <si>
    <t>Print Concepts</t>
  </si>
  <si>
    <t>2.1.1</t>
  </si>
  <si>
    <t>Not applicable for Grade 2</t>
  </si>
  <si>
    <t>Y</t>
  </si>
  <si>
    <t>RF2.2</t>
  </si>
  <si>
    <t>Demonstrate understanding of spoken words, syllable, and sounds (phonemes)</t>
  </si>
  <si>
    <t>2.2.1</t>
  </si>
  <si>
    <t>RF2.3</t>
  </si>
  <si>
    <t>Know &amp; apply grade-level phonics &amp; word analysis skills in decoding words. Know the spelling-sound correspondences for common consonant digraphs</t>
  </si>
  <si>
    <t>2.3.1</t>
  </si>
  <si>
    <t>Used combined knowledge of all letter-sound correspondences, syllabication patterns, and morphology (e.g., roots and affixes) to read accurately unfamiliar multisyllabic words in context and out of context.</t>
  </si>
  <si>
    <t>RF2.4</t>
  </si>
  <si>
    <t>Read with sufficient accuracy &amp; fluency to support comprehension.</t>
  </si>
  <si>
    <t>2.4.1</t>
  </si>
  <si>
    <t>Read on-level text with purpose and understanding</t>
  </si>
  <si>
    <t>2.4.2</t>
  </si>
  <si>
    <t>Read on-level prose and poetry orally with accuracy, appropriate rate, and expression on successive readings.</t>
  </si>
  <si>
    <t>2.4.3</t>
  </si>
  <si>
    <t>Use context confirm or self-correct word recognition and understanding, rereading as necessary.</t>
  </si>
  <si>
    <t>RI2.1</t>
  </si>
  <si>
    <t>Ask and answer such questions as who, what, where, when, why, and how to determine understanding of key details in the text.</t>
  </si>
  <si>
    <t>RI2.2</t>
  </si>
  <si>
    <t>Identify the main topic of multi-paragraph text as well as the focus of specific paragraphs within the text.</t>
  </si>
  <si>
    <t>RI2.3</t>
  </si>
  <si>
    <t>Describe the connection between a series of historical events, scientific ideas or concepts, or steps and technical procedures in the text.</t>
  </si>
  <si>
    <t>RI2.4</t>
  </si>
  <si>
    <t>Determine the meaning of words and phrases in the text relevant to a grade 2 topic or subject area.</t>
  </si>
  <si>
    <t>RI2.5</t>
  </si>
  <si>
    <t>2.5.1</t>
  </si>
  <si>
    <t>Know and use various text features (e.g., captions, bold print, subheadings, glossaries, indexes, electronic menus, icons) to locate key facts or information in a text efficiently.</t>
  </si>
  <si>
    <t>RI2.6</t>
  </si>
  <si>
    <t>2.6.1</t>
  </si>
  <si>
    <t>Identify the main purpose of the text, including what the author wants to answer, explain, or describe</t>
  </si>
  <si>
    <t>RI2.7</t>
  </si>
  <si>
    <t>2.7.1</t>
  </si>
  <si>
    <t>Explain how specific images (e.g., a diagram showing how a machine works) contribute to and clarify a text.</t>
  </si>
  <si>
    <t>RI2.8</t>
  </si>
  <si>
    <t>2.8.1</t>
  </si>
  <si>
    <t>Describe how reasons support specific points the author makes in the text.</t>
  </si>
  <si>
    <t>RI2.9</t>
  </si>
  <si>
    <t>2.9.1</t>
  </si>
  <si>
    <t>Compare and contrast the most important points presented by two texts on the same topic.</t>
  </si>
  <si>
    <t>RI2.10</t>
  </si>
  <si>
    <t>2.10.1</t>
  </si>
  <si>
    <t>By the end of the year, read and comprehend informational text, including history/social studies, science, and technical texts, and the grade 2-3 text complexity band proficiently, with scaffolding as needed at the high end of the range.</t>
  </si>
  <si>
    <t>RL2.1</t>
  </si>
  <si>
    <t>Ask and answer such questions as who, what, where, when, why, and how to demonstrate understanding of key details in the text.</t>
  </si>
  <si>
    <t>RL2.2</t>
  </si>
  <si>
    <t>Recount stories, including fables and folktales from diverse cultures, and determine their central message, lesson, or moral.</t>
  </si>
  <si>
    <t>RL2.3</t>
  </si>
  <si>
    <t>Describe how characters in a story respond to major events and challenges.</t>
  </si>
  <si>
    <t>RL2.4</t>
  </si>
  <si>
    <t>Describe how words and phrases (e.g., regular beats, alliteration, rhymes, repeated lines) supply rhythm and meaning in a story, poem, or song.</t>
  </si>
  <si>
    <t>RL2.5</t>
  </si>
  <si>
    <t>Describe the overall structure of a story, including describing how the beginning introduces the story and the ending concludes the action.</t>
  </si>
  <si>
    <t>RL2.6</t>
  </si>
  <si>
    <t>Acknowledge differences in the points of view of characters, including by speaking in a different voice for each character when reading dialogue aloud.</t>
  </si>
  <si>
    <t>RL2.7</t>
  </si>
  <si>
    <t>Use information gained from illustrations and words in print or digital text to demonstrate understanding of its characters, setting, or plot.</t>
  </si>
  <si>
    <t>RL2.8</t>
  </si>
  <si>
    <t>Not applicable to literature</t>
  </si>
  <si>
    <t>RL2.9</t>
  </si>
  <si>
    <t>Compare and contrast two or more versions of the same story (e.g., Cinderella stories) by different authors or from different cultures.</t>
  </si>
  <si>
    <t>RL2.10</t>
  </si>
  <si>
    <t>By the end of the year, read and comprehend literature, including stories and poetry, in the grade 2-3 text complexity band proficiently, with scaffolding as needed at the high end of the range.</t>
  </si>
  <si>
    <t>SL2.1</t>
  </si>
  <si>
    <t>Participate in collaborative conversations with diverse partners about grade 2 topics &amp; texts with peers &amp; adults in small &amp; larger groups.</t>
  </si>
  <si>
    <t>Follow agreed-upon rules for discussions (e.g., gaining the Florida respectful ways, listening to others with care, speaking one at a time about the topics and texts under discussion).</t>
  </si>
  <si>
    <t>2.1.2</t>
  </si>
  <si>
    <t>Build on others' talk in conversations by linking their comments to remarks of others.</t>
  </si>
  <si>
    <t>2.1.3</t>
  </si>
  <si>
    <t>Ask for clarification and further explanation as needed about the topics in text under discussion.</t>
  </si>
  <si>
    <t>SL2.2</t>
  </si>
  <si>
    <t>Recount or describe key ideas or details from a text read aloud or information presented orally or through other media.</t>
  </si>
  <si>
    <t>SL2.3</t>
  </si>
  <si>
    <t>Ask and answer questions about what a speaker says in order to clarify comprehension, gather additional information, or deepen understanding of a topic or issue.</t>
  </si>
  <si>
    <t>SL2.4</t>
  </si>
  <si>
    <t>Tell a story or recount and experience with appropriate facts and relevant, descriptive details, speaking audibly in coherent sentences.</t>
  </si>
  <si>
    <t>SL2.5</t>
  </si>
  <si>
    <t>Create audio recordings of stories or poems; add drawings or other visual displays to stories or recounts of experiences when appropriate clarify ideas, thoughts, and feelings.</t>
  </si>
  <si>
    <t>SL2.6</t>
  </si>
  <si>
    <t>Produce complete sentences when appropriate to task and situation in order to provide requested detail for clarification.</t>
  </si>
  <si>
    <t>L2.1</t>
  </si>
  <si>
    <t>Demonstrate command of the conventions of standard English grammar &amp; usage when writing or speaking.</t>
  </si>
  <si>
    <t>Use collective nouns (e.g., group)</t>
  </si>
  <si>
    <t>Form and use frequently occurring irregular plural nouns (e.g., feet, children, teeth, mice, fish)</t>
  </si>
  <si>
    <t>Used reflective pronouns (e.g., myself, ourselves)</t>
  </si>
  <si>
    <t>2.1.4</t>
  </si>
  <si>
    <t>Form and use the past tense of frequently occurring irregular verbs (e.g., sat, hid, told).</t>
  </si>
  <si>
    <t>2.1.5</t>
  </si>
  <si>
    <t>Use adjectives and adverbs, and choose between them depending on what is to be modified.</t>
  </si>
  <si>
    <t>2.1.6</t>
  </si>
  <si>
    <t>Produce, expand, and rearrange complete simple and compound sentences (e.g., The boy watched the movie; The little boy watched the movie; The action movie was watched by the little boy).</t>
  </si>
  <si>
    <t>L2.2</t>
  </si>
  <si>
    <t>Demonstrate command of the conventions of standard English capitalization, punctuation , &amp; spelling when writing.</t>
  </si>
  <si>
    <t>Capitalize holidays, product names, and geographic names.</t>
  </si>
  <si>
    <t>2.2.2</t>
  </si>
  <si>
    <t>Use commas in greetings and closings of letters</t>
  </si>
  <si>
    <t>2.2.3</t>
  </si>
  <si>
    <t>Use an apostrophe to form contractions and frequently occurring possessives.</t>
  </si>
  <si>
    <t>2.2.4</t>
  </si>
  <si>
    <t>Generalize learned spelling patterns when writing words (e.g., cage -&gt; badge; boy -&gt; boil).</t>
  </si>
  <si>
    <t>2.2.5</t>
  </si>
  <si>
    <t>Consult reference materials, including beginning dictionaries, as needed to check and correct spellings.</t>
  </si>
  <si>
    <t>L.2.3</t>
  </si>
  <si>
    <t>Use knowledge of language and its conventions when writing, speaking, reading, or listening.</t>
  </si>
  <si>
    <t>Compare formal and informal uses of English.</t>
  </si>
  <si>
    <t>L2.4</t>
  </si>
  <si>
    <t>Determine or clarify the meaning of unknown &amp; multiple-meaning words &amp; phrases based on grade 2 reading &amp; content, choosing flexibly from an array of strategies</t>
  </si>
  <si>
    <t>Use sentence-level context as a clue to the meaning of a word or phrase.</t>
  </si>
  <si>
    <t>Determine the meaning of the new word formed when a known prefix is added to unknown word (e.g., happy/unhappy, tell/retell).</t>
  </si>
  <si>
    <t>Use a known root word as a clue to the meaning of an unknown word with the same root (e.g., addition, additional)</t>
  </si>
  <si>
    <t>2.4.4</t>
  </si>
  <si>
    <t>Use knowledge of the meaning of individual words to predict meaning of compound words (e.g., birdhouse, lighthouse, housefly; bookshelf, notebook, bookmark).</t>
  </si>
  <si>
    <t>2.4.5</t>
  </si>
  <si>
    <t>Use glossaries and beginning dictionaries, both print and digital, to determine or clarify the meaning of words and phrases.</t>
  </si>
  <si>
    <t>L2.5</t>
  </si>
  <si>
    <t>Demonstrate understanding of word relationships and nuances and word meanings.</t>
  </si>
  <si>
    <t>Identify real-life connections between words and their use (e.g., describe foods that are spicy or juicy.)</t>
  </si>
  <si>
    <t>2.5.2</t>
  </si>
  <si>
    <t>Distinguish shades of meaning among closely related verbs (e.g., toss, throw, hurl) and closely related adjectives (e.g., then, slender, skinny, scrawny).</t>
  </si>
  <si>
    <t>L2.6</t>
  </si>
  <si>
    <t>Use words and phrases acquired through conversations, reading and beginning to read, and responding to text, including using adjectives and adverbs to describe (e.g., When other kids are happy that makes me happy).</t>
  </si>
  <si>
    <t>W2.1</t>
  </si>
  <si>
    <t>Write opinion pieces in which they introduce the topic or book they are writing about, state an opinion, supply reasons that support the opinion, and using linking words to connect opinion and reasons, and provide a concluding statement or section.</t>
  </si>
  <si>
    <t>W2.2</t>
  </si>
  <si>
    <t>Write informative/explanatory texts in which they introduce a topic, use facts and definitions to develop points, and provide a concluding statement or section.</t>
  </si>
  <si>
    <t>W2.3</t>
  </si>
  <si>
    <t>Write narratives in which they recount a well elaborated event or short sequence of events, include details to describe the actions, thoughts, and feelings, use temporal words to signal event order, and provide a sense of closure.</t>
  </si>
  <si>
    <t>W2.5</t>
  </si>
  <si>
    <t>With guidance and support from adults and peers, focus on a topic and strengthen writing as needed by revising and editing.</t>
  </si>
  <si>
    <t>W2.6</t>
  </si>
  <si>
    <t>With guidance and support from adults, use a variety of digital tools to produce and publish writing, including in collaboration with peers.</t>
  </si>
  <si>
    <t>W2.7</t>
  </si>
  <si>
    <t>Participate in shared research and writing projects (e.g., read a number of books on a single topic to produce a report; records science observations).</t>
  </si>
  <si>
    <t>W2.8</t>
  </si>
  <si>
    <t>Recall information from experiences or gather information from provided sources to answer a question.</t>
  </si>
  <si>
    <t>Master Language Arts Tracking Standards - Grade 2</t>
  </si>
  <si>
    <t>Overall Stats</t>
  </si>
  <si>
    <t>Total</t>
  </si>
  <si>
    <t>Status</t>
  </si>
  <si>
    <t>Max</t>
  </si>
</sst>
</file>

<file path=xl/styles.xml><?xml version="1.0" encoding="utf-8"?>
<styleSheet xmlns="http://schemas.openxmlformats.org/spreadsheetml/2006/main">
  <numFmts count="3">
    <numFmt numFmtId="164" formatCode="0.0000"/>
    <numFmt numFmtId="165" formatCode="0.000"/>
    <numFmt numFmtId="166" formatCode="_(* #,##0.00_);_(* \(#,##0.00\);_(* \-??_);_(@_)"/>
  </numFmts>
  <fonts count="8">
    <font>
      <sz val="12"/>
      <color rgb="FF000000"/>
      <name val="Calibri"/>
      <family val="2"/>
      <charset val="1"/>
    </font>
    <font>
      <b/>
      <sz val="11"/>
      <color rgb="FFFFFFFF"/>
      <name val="Calibri"/>
      <family val="2"/>
      <charset val="1"/>
    </font>
    <font>
      <sz val="12"/>
      <color rgb="FFFFFFFF"/>
      <name val="Calibri"/>
      <family val="2"/>
      <charset val="1"/>
    </font>
    <font>
      <sz val="12"/>
      <color rgb="FF000000"/>
      <name val="Calibri"/>
      <family val="2"/>
      <charset val="1"/>
    </font>
    <font>
      <u/>
      <sz val="12"/>
      <color theme="10"/>
      <name val="Calibri"/>
      <family val="2"/>
      <charset val="1"/>
    </font>
    <font>
      <u/>
      <sz val="12"/>
      <color theme="11"/>
      <name val="Calibri"/>
      <family val="2"/>
      <charset val="1"/>
    </font>
    <font>
      <sz val="36"/>
      <color rgb="FF000000"/>
      <name val="Calibri"/>
      <family val="2"/>
      <charset val="1"/>
    </font>
    <font>
      <b/>
      <sz val="8"/>
      <color theme="8" tint="-0.499984740745262"/>
      <name val="Calibri"/>
      <family val="2"/>
    </font>
  </fonts>
  <fills count="4">
    <fill>
      <patternFill patternType="none"/>
    </fill>
    <fill>
      <patternFill patternType="gray125"/>
    </fill>
    <fill>
      <patternFill patternType="solid">
        <fgColor rgb="FF1F5FA0"/>
        <bgColor rgb="FF008080"/>
      </patternFill>
    </fill>
    <fill>
      <patternFill patternType="solid">
        <fgColor rgb="FF7EB2E6"/>
        <bgColor rgb="FF99CCFF"/>
      </patternFill>
    </fill>
  </fills>
  <borders count="4">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166" fontId="3" fillId="0" borderId="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cellStyleXfs>
  <cellXfs count="48">
    <xf numFmtId="0" fontId="0" fillId="0" borderId="0" xfId="0"/>
    <xf numFmtId="0" fontId="0" fillId="0" borderId="0" xfId="0" applyFont="1" applyAlignment="1">
      <alignment horizontal="right"/>
    </xf>
    <xf numFmtId="0" fontId="0" fillId="0" borderId="0" xfId="0" applyProtection="1">
      <protection locked="0"/>
    </xf>
    <xf numFmtId="0" fontId="1" fillId="2" borderId="0" xfId="0" applyFont="1" applyFill="1" applyAlignment="1">
      <alignment horizontal="left"/>
    </xf>
    <xf numFmtId="164" fontId="1" fillId="2" borderId="0" xfId="0" applyNumberFormat="1" applyFont="1" applyFill="1" applyAlignment="1">
      <alignment horizontal="center"/>
    </xf>
    <xf numFmtId="165" fontId="0" fillId="0" borderId="0" xfId="0" applyNumberFormat="1" applyAlignment="1">
      <alignment horizontal="left"/>
    </xf>
    <xf numFmtId="0" fontId="0" fillId="0" borderId="0" xfId="0" applyFont="1" applyAlignment="1">
      <alignment horizontal="left"/>
    </xf>
    <xf numFmtId="164" fontId="0" fillId="0" borderId="0" xfId="0" applyNumberFormat="1" applyAlignment="1">
      <alignment horizontal="center"/>
    </xf>
    <xf numFmtId="0" fontId="2" fillId="2" borderId="0" xfId="0" applyFont="1" applyFill="1"/>
    <xf numFmtId="165" fontId="2" fillId="2" borderId="0" xfId="0" applyNumberFormat="1" applyFont="1" applyFill="1"/>
    <xf numFmtId="0" fontId="2" fillId="2" borderId="0" xfId="0" applyFont="1" applyFill="1" applyAlignment="1">
      <alignment horizontal="center"/>
    </xf>
    <xf numFmtId="164" fontId="2" fillId="2" borderId="0" xfId="0" applyNumberFormat="1" applyFont="1" applyFill="1"/>
    <xf numFmtId="0" fontId="0" fillId="3" borderId="0" xfId="0" applyFont="1" applyFill="1"/>
    <xf numFmtId="165" fontId="0" fillId="3" borderId="1" xfId="0" applyNumberFormat="1" applyFill="1" applyBorder="1"/>
    <xf numFmtId="0" fontId="0" fillId="3" borderId="0" xfId="0" applyFill="1" applyAlignment="1" applyProtection="1">
      <alignment horizontal="center"/>
      <protection locked="0"/>
    </xf>
    <xf numFmtId="164" fontId="0" fillId="3" borderId="0" xfId="0" applyNumberFormat="1" applyFill="1"/>
    <xf numFmtId="0" fontId="0" fillId="3" borderId="0" xfId="0" applyFont="1" applyFill="1" applyProtection="1">
      <protection locked="0"/>
    </xf>
    <xf numFmtId="0" fontId="0" fillId="0" borderId="2" xfId="0" applyBorder="1"/>
    <xf numFmtId="0" fontId="0" fillId="0" borderId="2" xfId="0" applyFont="1" applyBorder="1" applyAlignment="1">
      <alignment wrapText="1"/>
    </xf>
    <xf numFmtId="165" fontId="0" fillId="0" borderId="2" xfId="0" applyNumberFormat="1" applyBorder="1"/>
    <xf numFmtId="0" fontId="0" fillId="0" borderId="2" xfId="0" applyFont="1" applyBorder="1" applyAlignment="1" applyProtection="1">
      <alignment horizontal="center"/>
      <protection locked="0"/>
    </xf>
    <xf numFmtId="164" fontId="0" fillId="0" borderId="2" xfId="0" applyNumberFormat="1" applyBorder="1"/>
    <xf numFmtId="16" fontId="0" fillId="0" borderId="2" xfId="0" applyNumberFormat="1" applyBorder="1"/>
    <xf numFmtId="0" fontId="0" fillId="0" borderId="2" xfId="0" applyBorder="1" applyProtection="1">
      <protection locked="0"/>
    </xf>
    <xf numFmtId="0" fontId="0" fillId="3" borderId="2" xfId="0" applyFont="1" applyFill="1" applyBorder="1"/>
    <xf numFmtId="0" fontId="0" fillId="3" borderId="2" xfId="0" applyFont="1" applyFill="1" applyBorder="1" applyAlignment="1">
      <alignment wrapText="1"/>
    </xf>
    <xf numFmtId="0" fontId="0" fillId="3" borderId="2" xfId="0" applyFill="1" applyBorder="1" applyAlignment="1" applyProtection="1">
      <alignment horizontal="center"/>
      <protection locked="0"/>
    </xf>
    <xf numFmtId="164" fontId="0" fillId="3" borderId="2" xfId="0" applyNumberFormat="1" applyFill="1" applyBorder="1"/>
    <xf numFmtId="0" fontId="0" fillId="3" borderId="2" xfId="0" applyFont="1" applyFill="1" applyBorder="1" applyProtection="1">
      <protection locked="0"/>
    </xf>
    <xf numFmtId="0" fontId="2" fillId="2" borderId="2" xfId="0" applyFont="1" applyFill="1" applyBorder="1"/>
    <xf numFmtId="0" fontId="2" fillId="2" borderId="0" xfId="0" applyFont="1" applyFill="1" applyAlignment="1" applyProtection="1">
      <alignment horizontal="center"/>
      <protection locked="0"/>
    </xf>
    <xf numFmtId="0" fontId="2" fillId="2" borderId="0" xfId="0" applyFont="1" applyFill="1" applyProtection="1">
      <protection locked="0"/>
    </xf>
    <xf numFmtId="0" fontId="0" fillId="0" borderId="2" xfId="0" applyFont="1" applyBorder="1"/>
    <xf numFmtId="0" fontId="0" fillId="0" borderId="2" xfId="0" applyFont="1" applyBorder="1" applyAlignment="1">
      <alignment vertical="center"/>
    </xf>
    <xf numFmtId="0" fontId="2" fillId="2" borderId="0" xfId="0" applyFont="1" applyFill="1" applyAlignment="1">
      <alignment wrapText="1"/>
    </xf>
    <xf numFmtId="0" fontId="0" fillId="3" borderId="0" xfId="0" applyFill="1" applyAlignment="1">
      <alignment wrapText="1"/>
    </xf>
    <xf numFmtId="0" fontId="2" fillId="2" borderId="2" xfId="0" applyFont="1" applyFill="1" applyBorder="1" applyAlignment="1">
      <alignment wrapText="1"/>
    </xf>
    <xf numFmtId="0" fontId="0" fillId="3" borderId="2" xfId="0" applyFont="1" applyFill="1" applyBorder="1" applyAlignment="1">
      <alignment horizontal="left" wrapText="1"/>
    </xf>
    <xf numFmtId="166" fontId="0" fillId="0" borderId="2" xfId="1" applyFont="1" applyBorder="1" applyAlignment="1" applyProtection="1">
      <alignment horizontal="left" wrapText="1"/>
    </xf>
    <xf numFmtId="0" fontId="0" fillId="0" borderId="3" xfId="0" applyFont="1" applyBorder="1"/>
    <xf numFmtId="0" fontId="0" fillId="0" borderId="0" xfId="0" applyFont="1"/>
    <xf numFmtId="0" fontId="2" fillId="2" borderId="2" xfId="0" applyFont="1" applyFill="1" applyBorder="1" applyAlignment="1" applyProtection="1">
      <alignment horizontal="center"/>
      <protection locked="0"/>
    </xf>
    <xf numFmtId="164" fontId="2" fillId="2" borderId="2" xfId="0" applyNumberFormat="1" applyFont="1" applyFill="1" applyBorder="1"/>
    <xf numFmtId="0" fontId="2" fillId="2" borderId="2" xfId="0" applyFont="1" applyFill="1" applyBorder="1" applyProtection="1">
      <protection locked="0"/>
    </xf>
    <xf numFmtId="0" fontId="6" fillId="0" borderId="0" xfId="0" applyFont="1"/>
    <xf numFmtId="9" fontId="0" fillId="0" borderId="0" xfId="4" applyFont="1"/>
    <xf numFmtId="0" fontId="0" fillId="0" borderId="0" xfId="0" applyAlignment="1">
      <alignment horizontal="right"/>
    </xf>
    <xf numFmtId="10" fontId="7" fillId="0" borderId="0" xfId="4" applyNumberFormat="1" applyFont="1" applyAlignment="1">
      <alignment horizontal="left"/>
    </xf>
  </cellXfs>
  <cellStyles count="5">
    <cellStyle name="Comma" xfId="1" builtinId="3"/>
    <cellStyle name="Followed Hyperlink" xfId="3" builtinId="9" hidden="1"/>
    <cellStyle name="Hyperlink" xfId="2" builtinId="8" hidden="1"/>
    <cellStyle name="Normal" xfId="0" builtinId="0"/>
    <cellStyle name="Percent" xfId="4"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7EB2E6"/>
      <rgbColor rgb="00993366"/>
      <rgbColor rgb="00FFFFCC"/>
      <rgbColor rgb="00CCFFFF"/>
      <rgbColor rgb="00660066"/>
      <rgbColor rgb="00FF8080"/>
      <rgbColor rgb="001F5FA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O128"/>
  <sheetViews>
    <sheetView tabSelected="1" zoomScale="85" zoomScaleNormal="85" workbookViewId="0">
      <selection activeCell="L5" sqref="L5"/>
    </sheetView>
  </sheetViews>
  <sheetFormatPr defaultColWidth="11" defaultRowHeight="15.75"/>
  <cols>
    <col min="4" max="4" width="66" customWidth="1"/>
  </cols>
  <sheetData>
    <row r="1" spans="3:12" ht="46.5">
      <c r="D1" s="44" t="s">
        <v>161</v>
      </c>
    </row>
    <row r="2" spans="3:12">
      <c r="C2" s="1" t="s">
        <v>0</v>
      </c>
    </row>
    <row r="3" spans="3:12">
      <c r="C3" s="1" t="s">
        <v>2</v>
      </c>
      <c r="D3" s="2"/>
      <c r="E3" s="3" t="s">
        <v>1</v>
      </c>
      <c r="F3" s="4"/>
      <c r="J3" s="3" t="s">
        <v>162</v>
      </c>
      <c r="K3" s="4"/>
      <c r="L3" s="4"/>
    </row>
    <row r="4" spans="3:12">
      <c r="C4" s="1" t="s">
        <v>4</v>
      </c>
      <c r="D4" s="2"/>
      <c r="E4" s="1" t="s">
        <v>3</v>
      </c>
      <c r="F4">
        <v>80</v>
      </c>
      <c r="J4" t="s">
        <v>163</v>
      </c>
      <c r="K4">
        <f>COUNTIF(F20:F199,"Y")</f>
        <v>61</v>
      </c>
      <c r="L4" s="45" t="str">
        <f>CONCATENATE("out of ",COUNTA(C20:C199))</f>
        <v>out of 61</v>
      </c>
    </row>
    <row r="5" spans="3:12">
      <c r="C5" s="1" t="s">
        <v>6</v>
      </c>
      <c r="D5" s="2"/>
      <c r="E5" s="1" t="s">
        <v>5</v>
      </c>
      <c r="F5">
        <v>51</v>
      </c>
      <c r="J5" s="46" t="str">
        <f>E4</f>
        <v>Meets</v>
      </c>
      <c r="K5">
        <f>COUNTIF(N20:N199,J5)</f>
        <v>0</v>
      </c>
      <c r="L5" s="47">
        <f>SUM(K5/$K$4)</f>
        <v>0</v>
      </c>
    </row>
    <row r="6" spans="3:12">
      <c r="C6" s="1" t="s">
        <v>6</v>
      </c>
      <c r="D6" s="2"/>
      <c r="J6" s="46" t="str">
        <f>E5</f>
        <v>Working</v>
      </c>
      <c r="K6">
        <f>COUNTIF(N20:N199,J6)</f>
        <v>61</v>
      </c>
      <c r="L6" s="47">
        <f>SUM(K6/$K$4)</f>
        <v>1</v>
      </c>
    </row>
    <row r="7" spans="3:12">
      <c r="D7" s="4"/>
      <c r="E7" s="4"/>
      <c r="F7" s="3" t="s">
        <v>7</v>
      </c>
      <c r="G7" s="4"/>
      <c r="H7" s="4"/>
    </row>
    <row r="8" spans="3:12">
      <c r="C8" s="1"/>
      <c r="D8" s="1" t="s">
        <v>8</v>
      </c>
      <c r="E8" s="5" t="str">
        <f>E19</f>
        <v/>
      </c>
      <c r="F8" s="6" t="str">
        <f>IF(E8="","No data",IF(E8&gt;=$F$4,"Meets Standard",IF(E8&gt;=$F$4,"Working Towards Standards","Below the Standard")))</f>
        <v>No data</v>
      </c>
      <c r="G8" s="7"/>
    </row>
    <row r="9" spans="3:12">
      <c r="D9" s="1" t="s">
        <v>9</v>
      </c>
      <c r="E9" s="5" t="str">
        <f>E30</f>
        <v/>
      </c>
      <c r="F9" s="6" t="str">
        <f t="shared" ref="F9:F13" si="0">IF(E9="","No data",IF(E9&gt;=$F$4,"Meets Standard",IF(E9&gt;=$F$4,"Working Towards Standards","Below the Standard")))</f>
        <v>No data</v>
      </c>
    </row>
    <row r="10" spans="3:12">
      <c r="D10" s="1" t="s">
        <v>10</v>
      </c>
      <c r="E10" s="5" t="str">
        <f>E51</f>
        <v/>
      </c>
      <c r="F10" s="6" t="str">
        <f t="shared" si="0"/>
        <v>No data</v>
      </c>
    </row>
    <row r="11" spans="3:12">
      <c r="D11" s="1" t="s">
        <v>11</v>
      </c>
      <c r="E11" s="5" t="str">
        <f>E72</f>
        <v/>
      </c>
      <c r="F11" s="6" t="str">
        <f t="shared" si="0"/>
        <v>No data</v>
      </c>
    </row>
    <row r="12" spans="3:12">
      <c r="D12" s="1" t="s">
        <v>12</v>
      </c>
      <c r="E12" s="5" t="str">
        <f>E87</f>
        <v/>
      </c>
      <c r="F12" s="6" t="str">
        <f t="shared" si="0"/>
        <v>No data</v>
      </c>
    </row>
    <row r="13" spans="3:12">
      <c r="D13" s="1" t="s">
        <v>13</v>
      </c>
      <c r="E13" s="5" t="str">
        <f>E114</f>
        <v/>
      </c>
      <c r="F13" s="6" t="str">
        <f t="shared" si="0"/>
        <v>No data</v>
      </c>
    </row>
    <row r="19" spans="1:15">
      <c r="A19" s="8" t="s">
        <v>14</v>
      </c>
      <c r="B19" s="8"/>
      <c r="C19" s="8"/>
      <c r="D19" s="8"/>
      <c r="E19" s="9" t="str">
        <f>IF(SUM(E20,E22,E24,E26)=0,"",AVERAGE(E20,E22,E24,E26))</f>
        <v/>
      </c>
      <c r="F19" s="10" t="s">
        <v>15</v>
      </c>
      <c r="G19" s="11" t="s">
        <v>16</v>
      </c>
      <c r="H19" s="8" t="s">
        <v>17</v>
      </c>
      <c r="I19" s="8" t="s">
        <v>18</v>
      </c>
      <c r="J19" s="8" t="s">
        <v>19</v>
      </c>
      <c r="K19" s="8" t="s">
        <v>20</v>
      </c>
      <c r="L19" s="8" t="s">
        <v>21</v>
      </c>
      <c r="M19" s="8" t="s">
        <v>22</v>
      </c>
      <c r="N19" s="10" t="s">
        <v>164</v>
      </c>
      <c r="O19" s="10" t="s">
        <v>165</v>
      </c>
    </row>
    <row r="20" spans="1:15">
      <c r="B20" s="12" t="s">
        <v>23</v>
      </c>
      <c r="C20" s="12"/>
      <c r="D20" s="12" t="s">
        <v>24</v>
      </c>
      <c r="E20" s="13" t="str">
        <f>IF(E21&gt;0,E21,"")</f>
        <v/>
      </c>
      <c r="F20" s="14"/>
      <c r="G20" s="15"/>
      <c r="H20" s="12"/>
      <c r="I20" s="16"/>
      <c r="J20" s="16"/>
      <c r="K20" s="16"/>
      <c r="L20" s="16"/>
      <c r="M20" s="16"/>
      <c r="N20" s="12"/>
      <c r="O20" s="12"/>
    </row>
    <row r="21" spans="1:15">
      <c r="B21" s="17"/>
      <c r="C21" s="17" t="s">
        <v>25</v>
      </c>
      <c r="D21" s="18" t="s">
        <v>26</v>
      </c>
      <c r="E21" s="19" t="str">
        <f>IF(F21="Y",G21,"")</f>
        <v/>
      </c>
      <c r="F21" s="20" t="s">
        <v>27</v>
      </c>
      <c r="G21" s="21" t="str">
        <f>IF(SUM(I21,K21,M21)=0,"",AVERAGE(I21,K21,M21))</f>
        <v/>
      </c>
      <c r="H21" s="22"/>
      <c r="I21" s="23">
        <v>0</v>
      </c>
      <c r="J21" s="23"/>
      <c r="K21" s="23">
        <v>0</v>
      </c>
      <c r="L21" s="23"/>
      <c r="M21" s="23">
        <v>0</v>
      </c>
      <c r="N21" s="17" t="str">
        <f>IF(F21="Y",IF(O21&gt;=$F$4,$E$4,$E$5),"Not tracked")</f>
        <v>Working</v>
      </c>
      <c r="O21" s="17">
        <f>MAX(I21,K21,M21)</f>
        <v>0</v>
      </c>
    </row>
    <row r="22" spans="1:15" ht="31.5">
      <c r="B22" s="24" t="s">
        <v>28</v>
      </c>
      <c r="C22" s="24"/>
      <c r="D22" s="25" t="s">
        <v>29</v>
      </c>
      <c r="E22" s="13" t="str">
        <f>IF(E23&gt;0,E23,"")</f>
        <v/>
      </c>
      <c r="F22" s="26"/>
      <c r="G22" s="27"/>
      <c r="H22" s="24"/>
      <c r="I22" s="28"/>
      <c r="J22" s="28"/>
      <c r="K22" s="28"/>
      <c r="L22" s="28"/>
      <c r="M22" s="28"/>
      <c r="N22" s="12"/>
      <c r="O22" s="12"/>
    </row>
    <row r="23" spans="1:15">
      <c r="B23" s="17"/>
      <c r="C23" s="17" t="s">
        <v>30</v>
      </c>
      <c r="D23" s="18" t="s">
        <v>26</v>
      </c>
      <c r="E23" s="19" t="str">
        <f>IF(F23="Y",G23,"")</f>
        <v/>
      </c>
      <c r="F23" s="20" t="s">
        <v>27</v>
      </c>
      <c r="G23" s="21" t="str">
        <f>IF(SUM(I23,K23,M23)=0,"",AVERAGE(I23,K23,M23))</f>
        <v/>
      </c>
      <c r="H23" s="17"/>
      <c r="I23" s="23">
        <v>0</v>
      </c>
      <c r="J23" s="23"/>
      <c r="K23" s="23">
        <v>0</v>
      </c>
      <c r="L23" s="23"/>
      <c r="M23" s="23">
        <v>0</v>
      </c>
      <c r="N23" s="17" t="str">
        <f>IF(F23="Y",IF(O23&gt;=$F$4,$E$4,$E$5),"Not tracked")</f>
        <v>Working</v>
      </c>
      <c r="O23" s="17">
        <f>MAX(I23,K23,M23)</f>
        <v>0</v>
      </c>
    </row>
    <row r="24" spans="1:15" ht="31.5">
      <c r="B24" s="24" t="s">
        <v>31</v>
      </c>
      <c r="C24" s="24"/>
      <c r="D24" s="25" t="s">
        <v>32</v>
      </c>
      <c r="E24" s="13" t="str">
        <f>IF(E25&gt;0,E25,"")</f>
        <v/>
      </c>
      <c r="F24" s="26"/>
      <c r="G24" s="27"/>
      <c r="H24" s="24"/>
      <c r="I24" s="28"/>
      <c r="J24" s="28"/>
      <c r="K24" s="28"/>
      <c r="L24" s="28"/>
      <c r="M24" s="28"/>
      <c r="N24" s="12"/>
      <c r="O24" s="12"/>
    </row>
    <row r="25" spans="1:15" ht="47.25">
      <c r="B25" s="17"/>
      <c r="C25" s="17" t="s">
        <v>33</v>
      </c>
      <c r="D25" s="18" t="s">
        <v>34</v>
      </c>
      <c r="E25" s="19" t="str">
        <f>IF(F25="Y",G25,"")</f>
        <v/>
      </c>
      <c r="F25" s="20" t="s">
        <v>27</v>
      </c>
      <c r="G25" s="21" t="str">
        <f>IF(SUM(I25,K25,M25)=0,"",AVERAGE(I25,K25,M25))</f>
        <v/>
      </c>
      <c r="H25" s="17"/>
      <c r="I25" s="23">
        <v>0</v>
      </c>
      <c r="J25" s="23"/>
      <c r="K25" s="23">
        <v>0</v>
      </c>
      <c r="L25" s="23"/>
      <c r="M25" s="23">
        <v>0</v>
      </c>
      <c r="N25" s="17" t="str">
        <f>IF(F25="Y",IF(O25&gt;=$F$4,$E$4,$E$5),"Not tracked")</f>
        <v>Working</v>
      </c>
      <c r="O25" s="17">
        <f>MAX(I25,K25,M25)</f>
        <v>0</v>
      </c>
    </row>
    <row r="26" spans="1:15">
      <c r="B26" s="24" t="s">
        <v>35</v>
      </c>
      <c r="C26" s="24"/>
      <c r="D26" s="25" t="s">
        <v>36</v>
      </c>
      <c r="E26" s="13" t="str">
        <f>IF(SUM(E27:E29)=0,"",AVERAGE(E27:E29))</f>
        <v/>
      </c>
      <c r="F26" s="26"/>
      <c r="G26" s="27"/>
      <c r="H26" s="24"/>
      <c r="I26" s="28"/>
      <c r="J26" s="28"/>
      <c r="K26" s="28"/>
      <c r="L26" s="28"/>
      <c r="M26" s="28"/>
      <c r="N26" s="12"/>
      <c r="O26" s="12"/>
    </row>
    <row r="27" spans="1:15">
      <c r="B27" s="17"/>
      <c r="C27" s="17" t="s">
        <v>37</v>
      </c>
      <c r="D27" s="18" t="s">
        <v>38</v>
      </c>
      <c r="E27" s="19" t="str">
        <f>IF(F27="Y",G27,"")</f>
        <v/>
      </c>
      <c r="F27" s="20" t="s">
        <v>27</v>
      </c>
      <c r="G27" s="21" t="str">
        <f>IF(SUM(I27,K27,M27)=0,"",AVERAGE(I27,K27,M27))</f>
        <v/>
      </c>
      <c r="H27" s="17"/>
      <c r="I27" s="23">
        <v>0</v>
      </c>
      <c r="J27" s="23"/>
      <c r="K27" s="23">
        <v>0</v>
      </c>
      <c r="L27" s="23"/>
      <c r="M27" s="23">
        <v>0</v>
      </c>
      <c r="N27" s="17" t="str">
        <f>IF(F27="Y",IF(O27&gt;=$F$4,$E$4,$E$5),"Not tracked")</f>
        <v>Working</v>
      </c>
      <c r="O27" s="17">
        <f>MAX(I27,K27,M27)</f>
        <v>0</v>
      </c>
    </row>
    <row r="28" spans="1:15" ht="31.5">
      <c r="B28" s="17"/>
      <c r="C28" s="17" t="s">
        <v>39</v>
      </c>
      <c r="D28" s="18" t="s">
        <v>40</v>
      </c>
      <c r="E28" s="19" t="str">
        <f>IF(F28="Y",G28,"")</f>
        <v/>
      </c>
      <c r="F28" s="20" t="s">
        <v>27</v>
      </c>
      <c r="G28" s="21" t="str">
        <f>IF(SUM(I28,K28,M28)=0,"",AVERAGE(I28,K28,M28))</f>
        <v/>
      </c>
      <c r="H28" s="17"/>
      <c r="I28" s="23">
        <v>0</v>
      </c>
      <c r="J28" s="23"/>
      <c r="K28" s="23">
        <v>0</v>
      </c>
      <c r="L28" s="23"/>
      <c r="M28" s="23">
        <v>0</v>
      </c>
      <c r="N28" s="17" t="str">
        <f t="shared" ref="N28:N29" si="1">IF(F28="Y",IF(O28&gt;=$F$4,$E$4,$E$5),"Not tracked")</f>
        <v>Working</v>
      </c>
      <c r="O28" s="17">
        <f t="shared" ref="O28:O29" si="2">MAX(I28,K28,M28)</f>
        <v>0</v>
      </c>
    </row>
    <row r="29" spans="1:15" ht="31.5">
      <c r="B29" s="17"/>
      <c r="C29" s="17" t="s">
        <v>41</v>
      </c>
      <c r="D29" s="18" t="s">
        <v>42</v>
      </c>
      <c r="E29" s="19" t="str">
        <f>IF(F29="Y",G29,"")</f>
        <v/>
      </c>
      <c r="F29" s="20" t="s">
        <v>27</v>
      </c>
      <c r="G29" s="21" t="str">
        <f>IF(SUM(I29,K29,M29)=0,"",AVERAGE(I29,K29,M29))</f>
        <v/>
      </c>
      <c r="H29" s="17"/>
      <c r="I29" s="23">
        <v>0</v>
      </c>
      <c r="J29" s="23"/>
      <c r="K29" s="23">
        <v>0</v>
      </c>
      <c r="L29" s="23"/>
      <c r="M29" s="23">
        <v>0</v>
      </c>
      <c r="N29" s="17" t="str">
        <f t="shared" si="1"/>
        <v>Working</v>
      </c>
      <c r="O29" s="17">
        <f t="shared" si="2"/>
        <v>0</v>
      </c>
    </row>
    <row r="30" spans="1:15">
      <c r="A30" s="8" t="s">
        <v>9</v>
      </c>
      <c r="B30" s="29"/>
      <c r="C30" s="29"/>
      <c r="D30" s="29"/>
      <c r="E30" s="9" t="str">
        <f>IF(SUM(E31,E33,E35,E37,E39,E41,E43,E45,E47,E49)=0,"",AVERAGE(E31,E33,E35,E37,E39,E41,E43,E45,E47,E49))</f>
        <v/>
      </c>
      <c r="F30" s="30" t="s">
        <v>15</v>
      </c>
      <c r="G30" s="11" t="s">
        <v>16</v>
      </c>
      <c r="H30" s="8" t="s">
        <v>17</v>
      </c>
      <c r="I30" s="31" t="s">
        <v>18</v>
      </c>
      <c r="J30" s="31" t="s">
        <v>19</v>
      </c>
      <c r="K30" s="31" t="s">
        <v>20</v>
      </c>
      <c r="L30" s="31" t="s">
        <v>21</v>
      </c>
      <c r="M30" s="31" t="s">
        <v>22</v>
      </c>
      <c r="N30" s="10" t="s">
        <v>164</v>
      </c>
      <c r="O30" s="10" t="s">
        <v>165</v>
      </c>
    </row>
    <row r="31" spans="1:15">
      <c r="B31" s="24" t="s">
        <v>43</v>
      </c>
      <c r="C31" s="24"/>
      <c r="D31" s="24"/>
      <c r="E31" s="13" t="str">
        <f>IF(E32&gt;0,E32,"")</f>
        <v/>
      </c>
      <c r="F31" s="26"/>
      <c r="G31" s="27"/>
      <c r="H31" s="24"/>
      <c r="I31" s="28"/>
      <c r="J31" s="28"/>
      <c r="K31" s="28"/>
      <c r="L31" s="28"/>
      <c r="M31" s="28"/>
      <c r="N31" s="12"/>
      <c r="O31" s="12"/>
    </row>
    <row r="32" spans="1:15">
      <c r="B32" s="17"/>
      <c r="C32" s="32" t="s">
        <v>25</v>
      </c>
      <c r="D32" s="32" t="s">
        <v>44</v>
      </c>
      <c r="E32" s="19" t="str">
        <f>IF(F32="Y",G32,"")</f>
        <v/>
      </c>
      <c r="F32" s="20" t="s">
        <v>27</v>
      </c>
      <c r="G32" s="21" t="str">
        <f>IF(SUM(I32,K32,M32)=0,"",AVERAGE(I32,K32,M32))</f>
        <v/>
      </c>
      <c r="H32" s="17"/>
      <c r="I32" s="23">
        <v>0</v>
      </c>
      <c r="J32" s="23"/>
      <c r="K32" s="23">
        <v>0</v>
      </c>
      <c r="L32" s="23"/>
      <c r="M32" s="23">
        <v>0</v>
      </c>
      <c r="N32" s="17" t="str">
        <f>IF(F32="Y",IF(O32&gt;=$F$4,$E$4,$E$5),"Not tracked")</f>
        <v>Working</v>
      </c>
      <c r="O32" s="17">
        <f>MAX(I32,K32,M32)</f>
        <v>0</v>
      </c>
    </row>
    <row r="33" spans="2:15">
      <c r="B33" s="24" t="s">
        <v>45</v>
      </c>
      <c r="C33" s="24"/>
      <c r="D33" s="24"/>
      <c r="E33" s="13" t="str">
        <f>IF(E34&gt;0,E34,"")</f>
        <v/>
      </c>
      <c r="F33" s="26"/>
      <c r="G33" s="27"/>
      <c r="H33" s="24"/>
      <c r="I33" s="28"/>
      <c r="J33" s="28"/>
      <c r="K33" s="28"/>
      <c r="L33" s="28"/>
      <c r="M33" s="28"/>
      <c r="N33" s="12"/>
      <c r="O33" s="12"/>
    </row>
    <row r="34" spans="2:15">
      <c r="B34" s="17"/>
      <c r="C34" s="17" t="s">
        <v>30</v>
      </c>
      <c r="D34" s="32" t="s">
        <v>46</v>
      </c>
      <c r="E34" s="19" t="str">
        <f>IF(F34="Y",G34,"")</f>
        <v/>
      </c>
      <c r="F34" s="20" t="s">
        <v>27</v>
      </c>
      <c r="G34" s="21" t="str">
        <f>IF(SUM(I34,K34,M34)=0,"",AVERAGE(I34,K34,M34))</f>
        <v/>
      </c>
      <c r="H34" s="17"/>
      <c r="I34" s="23">
        <v>0</v>
      </c>
      <c r="J34" s="23"/>
      <c r="K34" s="23">
        <v>0</v>
      </c>
      <c r="L34" s="23"/>
      <c r="M34" s="23">
        <v>0</v>
      </c>
      <c r="N34" s="17" t="str">
        <f>IF(F34="Y",IF(O34&gt;=$F$4,$E$4,$E$5),"Not tracked")</f>
        <v>Working</v>
      </c>
      <c r="O34" s="17">
        <f>MAX(I34,K34,M34)</f>
        <v>0</v>
      </c>
    </row>
    <row r="35" spans="2:15">
      <c r="B35" s="24" t="s">
        <v>47</v>
      </c>
      <c r="C35" s="24"/>
      <c r="D35" s="24"/>
      <c r="E35" s="13" t="str">
        <f>IF(E36&gt;0,E36,"")</f>
        <v/>
      </c>
      <c r="F35" s="26"/>
      <c r="G35" s="27"/>
      <c r="H35" s="24"/>
      <c r="I35" s="28"/>
      <c r="J35" s="28"/>
      <c r="K35" s="28"/>
      <c r="L35" s="28"/>
      <c r="M35" s="28"/>
      <c r="N35" s="12"/>
      <c r="O35" s="12"/>
    </row>
    <row r="36" spans="2:15" ht="31.5">
      <c r="B36" s="17"/>
      <c r="C36" s="17" t="s">
        <v>33</v>
      </c>
      <c r="D36" s="18" t="s">
        <v>48</v>
      </c>
      <c r="E36" s="19" t="str">
        <f>IF(F36="Y",G36,"")</f>
        <v/>
      </c>
      <c r="F36" s="20" t="s">
        <v>27</v>
      </c>
      <c r="G36" s="21" t="str">
        <f>IF(SUM(I36,K36,M36)=0,"",AVERAGE(I36,K36,M36))</f>
        <v/>
      </c>
      <c r="H36" s="17"/>
      <c r="I36" s="23">
        <v>0</v>
      </c>
      <c r="J36" s="23"/>
      <c r="K36" s="23">
        <v>0</v>
      </c>
      <c r="L36" s="23"/>
      <c r="M36" s="23">
        <v>0</v>
      </c>
      <c r="N36" s="17" t="str">
        <f>IF(F36="Y",IF(O36&gt;=$F$4,$E$4,$E$5),"Not tracked")</f>
        <v>Working</v>
      </c>
      <c r="O36" s="17">
        <f>MAX(I36,K36,M36)</f>
        <v>0</v>
      </c>
    </row>
    <row r="37" spans="2:15">
      <c r="B37" s="24" t="s">
        <v>49</v>
      </c>
      <c r="C37" s="24"/>
      <c r="D37" s="24"/>
      <c r="E37" s="13" t="str">
        <f>IF(E38&gt;0,E38,"")</f>
        <v/>
      </c>
      <c r="F37" s="26"/>
      <c r="G37" s="27"/>
      <c r="H37" s="24"/>
      <c r="I37" s="28"/>
      <c r="J37" s="28"/>
      <c r="K37" s="28"/>
      <c r="L37" s="28"/>
      <c r="M37" s="28"/>
      <c r="N37" s="12"/>
      <c r="O37" s="12"/>
    </row>
    <row r="38" spans="2:15" ht="31.5">
      <c r="B38" s="17"/>
      <c r="C38" s="17" t="s">
        <v>37</v>
      </c>
      <c r="D38" s="18" t="s">
        <v>50</v>
      </c>
      <c r="E38" s="19" t="str">
        <f>IF(F38="Y",G38,"")</f>
        <v/>
      </c>
      <c r="F38" s="20" t="s">
        <v>27</v>
      </c>
      <c r="G38" s="21" t="str">
        <f>IF(SUM(I38,K38,M38)=0,"",AVERAGE(I38,K38,M38))</f>
        <v/>
      </c>
      <c r="H38" s="17"/>
      <c r="I38" s="23">
        <v>0</v>
      </c>
      <c r="J38" s="23"/>
      <c r="K38" s="23">
        <v>0</v>
      </c>
      <c r="L38" s="23"/>
      <c r="M38" s="23">
        <v>0</v>
      </c>
      <c r="N38" s="17" t="str">
        <f>IF(F38="Y",IF(O38&gt;=$F$4,$E$4,$E$5),"Not tracked")</f>
        <v>Working</v>
      </c>
      <c r="O38" s="17">
        <f>MAX(I38,K38,M38)</f>
        <v>0</v>
      </c>
    </row>
    <row r="39" spans="2:15">
      <c r="B39" s="24" t="s">
        <v>51</v>
      </c>
      <c r="C39" s="24"/>
      <c r="D39" s="25"/>
      <c r="E39" s="13" t="str">
        <f>IF(E40&gt;0,E40,"")</f>
        <v/>
      </c>
      <c r="F39" s="26"/>
      <c r="G39" s="27"/>
      <c r="H39" s="24"/>
      <c r="I39" s="28"/>
      <c r="J39" s="28"/>
      <c r="K39" s="28"/>
      <c r="L39" s="28"/>
      <c r="M39" s="28"/>
      <c r="N39" s="12"/>
      <c r="O39" s="12"/>
    </row>
    <row r="40" spans="2:15" ht="47.25">
      <c r="B40" s="17"/>
      <c r="C40" s="17" t="s">
        <v>52</v>
      </c>
      <c r="D40" s="18" t="s">
        <v>53</v>
      </c>
      <c r="E40" s="19" t="str">
        <f>IF(F40="Y",G40,"")</f>
        <v/>
      </c>
      <c r="F40" s="20" t="s">
        <v>27</v>
      </c>
      <c r="G40" s="21" t="str">
        <f>IF(SUM(I40,K40,M40)=0,"",AVERAGE(I40,K40,M40))</f>
        <v/>
      </c>
      <c r="H40" s="17"/>
      <c r="I40" s="23">
        <v>0</v>
      </c>
      <c r="J40" s="23"/>
      <c r="K40" s="23">
        <v>0</v>
      </c>
      <c r="L40" s="23"/>
      <c r="M40" s="23">
        <v>0</v>
      </c>
      <c r="N40" s="17" t="str">
        <f>IF(F40="Y",IF(O40&gt;=$F$4,$E$4,$E$5),"Not tracked")</f>
        <v>Working</v>
      </c>
      <c r="O40" s="17">
        <f>MAX(I40,K40,M40)</f>
        <v>0</v>
      </c>
    </row>
    <row r="41" spans="2:15">
      <c r="B41" s="24" t="s">
        <v>54</v>
      </c>
      <c r="C41" s="24"/>
      <c r="D41" s="25"/>
      <c r="E41" s="13" t="str">
        <f>IF(E42&gt;0,E42,"")</f>
        <v/>
      </c>
      <c r="F41" s="26"/>
      <c r="G41" s="27"/>
      <c r="H41" s="24"/>
      <c r="I41" s="28"/>
      <c r="J41" s="28"/>
      <c r="K41" s="28"/>
      <c r="L41" s="28"/>
      <c r="M41" s="28"/>
      <c r="N41" s="12"/>
      <c r="O41" s="12"/>
    </row>
    <row r="42" spans="2:15" ht="31.5">
      <c r="B42" s="17"/>
      <c r="C42" s="17" t="s">
        <v>55</v>
      </c>
      <c r="D42" s="18" t="s">
        <v>56</v>
      </c>
      <c r="E42" s="19" t="str">
        <f>IF(F42="Y",G42,"")</f>
        <v/>
      </c>
      <c r="F42" s="20" t="s">
        <v>27</v>
      </c>
      <c r="G42" s="21" t="str">
        <f>IF(SUM(I42,K42,M42)=0,"",AVERAGE(I42,K42,M42))</f>
        <v/>
      </c>
      <c r="H42" s="17"/>
      <c r="I42" s="23">
        <v>0</v>
      </c>
      <c r="J42" s="23"/>
      <c r="K42" s="23">
        <v>0</v>
      </c>
      <c r="L42" s="23"/>
      <c r="M42" s="23">
        <v>0</v>
      </c>
      <c r="N42" s="17" t="str">
        <f>IF(F42="Y",IF(O42&gt;=$F$4,$E$4,$E$5),"Not tracked")</f>
        <v>Working</v>
      </c>
      <c r="O42" s="17">
        <f>MAX(I42,K42,M42)</f>
        <v>0</v>
      </c>
    </row>
    <row r="43" spans="2:15">
      <c r="B43" s="24" t="s">
        <v>57</v>
      </c>
      <c r="C43" s="24"/>
      <c r="D43" s="25"/>
      <c r="E43" s="13" t="str">
        <f>IF(E44&gt;0,E44,"")</f>
        <v/>
      </c>
      <c r="F43" s="26"/>
      <c r="G43" s="27"/>
      <c r="H43" s="24"/>
      <c r="I43" s="28"/>
      <c r="J43" s="28"/>
      <c r="K43" s="28"/>
      <c r="L43" s="28"/>
      <c r="M43" s="28"/>
      <c r="N43" s="12"/>
      <c r="O43" s="12"/>
    </row>
    <row r="44" spans="2:15" ht="31.5">
      <c r="B44" s="17"/>
      <c r="C44" s="17" t="s">
        <v>58</v>
      </c>
      <c r="D44" s="18" t="s">
        <v>59</v>
      </c>
      <c r="E44" s="19" t="str">
        <f>IF(F44="Y",G44,"")</f>
        <v/>
      </c>
      <c r="F44" s="20" t="s">
        <v>27</v>
      </c>
      <c r="G44" s="21" t="str">
        <f>IF(SUM(I44,K44,M44)=0,"",AVERAGE(I44,K44,M44))</f>
        <v/>
      </c>
      <c r="H44" s="17"/>
      <c r="I44" s="23">
        <v>0</v>
      </c>
      <c r="J44" s="23"/>
      <c r="K44" s="23">
        <v>0</v>
      </c>
      <c r="L44" s="23"/>
      <c r="M44" s="23">
        <v>0</v>
      </c>
      <c r="N44" s="17" t="str">
        <f>IF(F44="Y",IF(O44&gt;=$F$4,$E$4,$E$5),"Not tracked")</f>
        <v>Working</v>
      </c>
      <c r="O44" s="17">
        <f>MAX(I44,K44,M44)</f>
        <v>0</v>
      </c>
    </row>
    <row r="45" spans="2:15">
      <c r="B45" s="24" t="s">
        <v>60</v>
      </c>
      <c r="C45" s="24"/>
      <c r="D45" s="25"/>
      <c r="E45" s="13" t="str">
        <f>IF(E46&gt;0,E46,"")</f>
        <v/>
      </c>
      <c r="F45" s="26"/>
      <c r="G45" s="27"/>
      <c r="H45" s="24"/>
      <c r="I45" s="28"/>
      <c r="J45" s="28"/>
      <c r="K45" s="28"/>
      <c r="L45" s="28"/>
      <c r="M45" s="28"/>
      <c r="N45" s="12"/>
      <c r="O45" s="12"/>
    </row>
    <row r="46" spans="2:15">
      <c r="B46" s="17"/>
      <c r="C46" s="17" t="s">
        <v>61</v>
      </c>
      <c r="D46" s="18" t="s">
        <v>62</v>
      </c>
      <c r="E46" s="19" t="str">
        <f>IF(F46="Y",G46,"")</f>
        <v/>
      </c>
      <c r="F46" s="20" t="s">
        <v>27</v>
      </c>
      <c r="G46" s="21" t="str">
        <f>IF(SUM(I46,K46,M46)=0,"",AVERAGE(I46,K46,M46))</f>
        <v/>
      </c>
      <c r="H46" s="17"/>
      <c r="I46" s="23">
        <v>0</v>
      </c>
      <c r="J46" s="23"/>
      <c r="K46" s="23">
        <v>0</v>
      </c>
      <c r="L46" s="23"/>
      <c r="M46" s="23">
        <v>0</v>
      </c>
      <c r="N46" s="17" t="str">
        <f>IF(F46="Y",IF(O46&gt;=$F$4,$E$4,$E$5),"Not tracked")</f>
        <v>Working</v>
      </c>
      <c r="O46" s="17">
        <f>MAX(I46,K46,M46)</f>
        <v>0</v>
      </c>
    </row>
    <row r="47" spans="2:15">
      <c r="B47" s="24" t="s">
        <v>63</v>
      </c>
      <c r="C47" s="24"/>
      <c r="D47" s="25"/>
      <c r="E47" s="13" t="str">
        <f>IF(E48&gt;0,E48,"")</f>
        <v/>
      </c>
      <c r="F47" s="26"/>
      <c r="G47" s="27"/>
      <c r="H47" s="24"/>
      <c r="I47" s="28"/>
      <c r="J47" s="28"/>
      <c r="K47" s="28"/>
      <c r="L47" s="28"/>
      <c r="M47" s="28"/>
      <c r="N47" s="12"/>
      <c r="O47" s="12"/>
    </row>
    <row r="48" spans="2:15" ht="31.5">
      <c r="B48" s="17"/>
      <c r="C48" s="17" t="s">
        <v>64</v>
      </c>
      <c r="D48" s="18" t="s">
        <v>65</v>
      </c>
      <c r="E48" s="19" t="str">
        <f>IF(F48="Y",G48,"")</f>
        <v/>
      </c>
      <c r="F48" s="20" t="s">
        <v>27</v>
      </c>
      <c r="G48" s="21" t="str">
        <f>IF(SUM(I48,K48,M48)=0,"",AVERAGE(I48,K48,M48))</f>
        <v/>
      </c>
      <c r="H48" s="17"/>
      <c r="I48" s="23">
        <v>0</v>
      </c>
      <c r="J48" s="23"/>
      <c r="K48" s="23">
        <v>0</v>
      </c>
      <c r="L48" s="23"/>
      <c r="M48" s="23">
        <v>0</v>
      </c>
      <c r="N48" s="17" t="str">
        <f>IF(F48="Y",IF(O48&gt;=$F$4,$E$4,$E$5),"Not tracked")</f>
        <v>Working</v>
      </c>
      <c r="O48" s="17">
        <f>MAX(I48,K48,M48)</f>
        <v>0</v>
      </c>
    </row>
    <row r="49" spans="1:15">
      <c r="B49" s="24" t="s">
        <v>66</v>
      </c>
      <c r="C49" s="24"/>
      <c r="D49" s="25"/>
      <c r="E49" s="13" t="str">
        <f>IF(E50&gt;0,E50,"")</f>
        <v/>
      </c>
      <c r="F49" s="26"/>
      <c r="G49" s="27"/>
      <c r="H49" s="24"/>
      <c r="I49" s="28"/>
      <c r="J49" s="28"/>
      <c r="K49" s="28"/>
      <c r="L49" s="28"/>
      <c r="M49" s="28"/>
      <c r="N49" s="12"/>
      <c r="O49" s="12"/>
    </row>
    <row r="50" spans="1:15" ht="63">
      <c r="B50" s="17"/>
      <c r="C50" s="33" t="s">
        <v>67</v>
      </c>
      <c r="D50" s="18" t="s">
        <v>68</v>
      </c>
      <c r="E50" s="19" t="str">
        <f>IF(F50="Y",G50,"")</f>
        <v/>
      </c>
      <c r="F50" s="20" t="s">
        <v>27</v>
      </c>
      <c r="G50" s="21" t="str">
        <f>IF(SUM(I50,K50,M50)=0,"",AVERAGE(I50,K50,M50))</f>
        <v/>
      </c>
      <c r="H50" s="17"/>
      <c r="I50" s="23">
        <v>0</v>
      </c>
      <c r="J50" s="23"/>
      <c r="K50" s="23">
        <v>0</v>
      </c>
      <c r="L50" s="23"/>
      <c r="M50" s="23">
        <v>0</v>
      </c>
      <c r="N50" s="17" t="str">
        <f>IF(F50="Y",IF(O50&gt;=$F$4,$E$4,$E$5),"Not tracked")</f>
        <v>Working</v>
      </c>
      <c r="O50" s="17">
        <f>MAX(I50,K50,M50)</f>
        <v>0</v>
      </c>
    </row>
    <row r="51" spans="1:15">
      <c r="A51" s="8" t="s">
        <v>10</v>
      </c>
      <c r="B51" s="8"/>
      <c r="C51" s="8"/>
      <c r="D51" s="34"/>
      <c r="E51" s="9" t="str">
        <f>IF(SUM(E52,E54,E56,E58,E60,E62,E64,E66,E68,E70)=0,"",AVERAGE(E52,E54,E56,E58,E60,E62,E64,E66,E68,E70))</f>
        <v/>
      </c>
      <c r="F51" s="30" t="s">
        <v>15</v>
      </c>
      <c r="G51" s="11" t="s">
        <v>16</v>
      </c>
      <c r="H51" s="8" t="s">
        <v>17</v>
      </c>
      <c r="I51" s="31" t="s">
        <v>18</v>
      </c>
      <c r="J51" s="31" t="s">
        <v>19</v>
      </c>
      <c r="K51" s="31" t="s">
        <v>20</v>
      </c>
      <c r="L51" s="31" t="s">
        <v>21</v>
      </c>
      <c r="M51" s="31" t="s">
        <v>22</v>
      </c>
      <c r="N51" s="10" t="s">
        <v>164</v>
      </c>
      <c r="O51" s="10" t="s">
        <v>165</v>
      </c>
    </row>
    <row r="52" spans="1:15">
      <c r="B52" s="12" t="s">
        <v>69</v>
      </c>
      <c r="C52" s="12"/>
      <c r="D52" s="35"/>
      <c r="E52" s="13" t="str">
        <f>IF(E53&gt;0,E53,"")</f>
        <v/>
      </c>
      <c r="F52" s="14"/>
      <c r="G52" s="15"/>
      <c r="H52" s="12"/>
      <c r="I52" s="16"/>
      <c r="J52" s="16"/>
      <c r="K52" s="16"/>
      <c r="L52" s="16"/>
      <c r="M52" s="16"/>
      <c r="N52" s="12"/>
      <c r="O52" s="12"/>
    </row>
    <row r="53" spans="1:15" ht="31.5">
      <c r="B53" s="17"/>
      <c r="C53" s="17" t="s">
        <v>25</v>
      </c>
      <c r="D53" s="18" t="s">
        <v>70</v>
      </c>
      <c r="E53" s="19" t="str">
        <f>IF(F53="Y",G53,"")</f>
        <v/>
      </c>
      <c r="F53" s="20" t="s">
        <v>27</v>
      </c>
      <c r="G53" s="21" t="str">
        <f>IF(SUM(I53,K53,M53)=0,"",AVERAGE(I53,K53,M53))</f>
        <v/>
      </c>
      <c r="H53" s="17"/>
      <c r="I53" s="23">
        <v>0</v>
      </c>
      <c r="J53" s="23"/>
      <c r="K53" s="23">
        <v>0</v>
      </c>
      <c r="L53" s="23"/>
      <c r="M53" s="23">
        <v>0</v>
      </c>
      <c r="N53" s="17" t="str">
        <f>IF(F53="Y",IF(O53&gt;=$F$4,$E$4,$E$5),"Not tracked")</f>
        <v>Working</v>
      </c>
      <c r="O53" s="17">
        <f>MAX(I53,K53,M53)</f>
        <v>0</v>
      </c>
    </row>
    <row r="54" spans="1:15">
      <c r="B54" s="24" t="s">
        <v>71</v>
      </c>
      <c r="C54" s="24"/>
      <c r="D54" s="25"/>
      <c r="E54" s="13" t="str">
        <f>IF(E55&gt;0,E55,"")</f>
        <v/>
      </c>
      <c r="F54" s="26"/>
      <c r="G54" s="27"/>
      <c r="H54" s="24"/>
      <c r="I54" s="28"/>
      <c r="J54" s="28"/>
      <c r="K54" s="28"/>
      <c r="L54" s="28"/>
      <c r="M54" s="28"/>
      <c r="N54" s="12"/>
      <c r="O54" s="12"/>
    </row>
    <row r="55" spans="1:15" ht="31.5">
      <c r="B55" s="17"/>
      <c r="C55" s="17" t="s">
        <v>30</v>
      </c>
      <c r="D55" s="18" t="s">
        <v>72</v>
      </c>
      <c r="E55" s="19" t="str">
        <f>IF(F55="Y",G55,"")</f>
        <v/>
      </c>
      <c r="F55" s="20" t="s">
        <v>27</v>
      </c>
      <c r="G55" s="21" t="str">
        <f>IF(SUM(I55,K55,M55)=0,"",AVERAGE(I55,K55,M55))</f>
        <v/>
      </c>
      <c r="H55" s="17"/>
      <c r="I55" s="23">
        <v>0</v>
      </c>
      <c r="J55" s="23"/>
      <c r="K55" s="23">
        <v>0</v>
      </c>
      <c r="L55" s="23"/>
      <c r="M55" s="23">
        <v>0</v>
      </c>
      <c r="N55" s="17" t="str">
        <f>IF(F55="Y",IF(O55&gt;=$F$4,$E$4,$E$5),"Not tracked")</f>
        <v>Working</v>
      </c>
      <c r="O55" s="17">
        <f>MAX(I55,K55,M55)</f>
        <v>0</v>
      </c>
    </row>
    <row r="56" spans="1:15">
      <c r="B56" s="24" t="s">
        <v>73</v>
      </c>
      <c r="C56" s="24"/>
      <c r="D56" s="25"/>
      <c r="E56" s="13" t="str">
        <f>IF(E57&gt;0,E57,"")</f>
        <v/>
      </c>
      <c r="F56" s="26"/>
      <c r="G56" s="27"/>
      <c r="H56" s="24"/>
      <c r="I56" s="28"/>
      <c r="J56" s="28"/>
      <c r="K56" s="28"/>
      <c r="L56" s="28"/>
      <c r="M56" s="28"/>
      <c r="N56" s="12"/>
      <c r="O56" s="12"/>
    </row>
    <row r="57" spans="1:15">
      <c r="B57" s="17"/>
      <c r="C57" s="17" t="s">
        <v>33</v>
      </c>
      <c r="D57" s="18" t="s">
        <v>74</v>
      </c>
      <c r="E57" s="19" t="str">
        <f>IF(F57="Y",G57,"")</f>
        <v/>
      </c>
      <c r="F57" s="20" t="s">
        <v>27</v>
      </c>
      <c r="G57" s="21" t="str">
        <f>IF(SUM(I57,K57,M57)=0,"",AVERAGE(I57,K57,M57))</f>
        <v/>
      </c>
      <c r="H57" s="17"/>
      <c r="I57" s="23">
        <v>0</v>
      </c>
      <c r="J57" s="23"/>
      <c r="K57" s="23">
        <v>0</v>
      </c>
      <c r="L57" s="23"/>
      <c r="M57" s="23">
        <v>0</v>
      </c>
      <c r="N57" s="17" t="str">
        <f>IF(F57="Y",IF(O57&gt;=$F$4,$E$4,$E$5),"Not tracked")</f>
        <v>Working</v>
      </c>
      <c r="O57" s="17">
        <f>MAX(I57,K57,M57)</f>
        <v>0</v>
      </c>
    </row>
    <row r="58" spans="1:15">
      <c r="B58" s="24" t="s">
        <v>75</v>
      </c>
      <c r="C58" s="24"/>
      <c r="D58" s="25"/>
      <c r="E58" s="13" t="str">
        <f>IF(E59&gt;0,E59,"")</f>
        <v/>
      </c>
      <c r="F58" s="26"/>
      <c r="G58" s="27"/>
      <c r="H58" s="24"/>
      <c r="I58" s="28"/>
      <c r="J58" s="28"/>
      <c r="K58" s="28"/>
      <c r="L58" s="28"/>
      <c r="M58" s="28"/>
      <c r="N58" s="12"/>
      <c r="O58" s="12"/>
    </row>
    <row r="59" spans="1:15" ht="31.5">
      <c r="B59" s="17"/>
      <c r="C59" s="17" t="s">
        <v>37</v>
      </c>
      <c r="D59" s="18" t="s">
        <v>76</v>
      </c>
      <c r="E59" s="19" t="str">
        <f>IF(F59="Y",G59,"")</f>
        <v/>
      </c>
      <c r="F59" s="20" t="s">
        <v>27</v>
      </c>
      <c r="G59" s="21" t="str">
        <f>IF(SUM(I59,K59,M59)=0,"",AVERAGE(I59,K59,M59))</f>
        <v/>
      </c>
      <c r="H59" s="17"/>
      <c r="I59" s="23">
        <v>0</v>
      </c>
      <c r="J59" s="23"/>
      <c r="K59" s="23">
        <v>0</v>
      </c>
      <c r="L59" s="23"/>
      <c r="M59" s="23">
        <v>0</v>
      </c>
      <c r="N59" s="17" t="str">
        <f>IF(F59="Y",IF(O59&gt;=$F$4,$E$4,$E$5),"Not tracked")</f>
        <v>Working</v>
      </c>
      <c r="O59" s="17">
        <f>MAX(I59,K59,M59)</f>
        <v>0</v>
      </c>
    </row>
    <row r="60" spans="1:15">
      <c r="B60" s="24" t="s">
        <v>77</v>
      </c>
      <c r="C60" s="24"/>
      <c r="D60" s="25"/>
      <c r="E60" s="13" t="str">
        <f>IF(E61&gt;0,E61,"")</f>
        <v/>
      </c>
      <c r="F60" s="26"/>
      <c r="G60" s="27"/>
      <c r="H60" s="24"/>
      <c r="I60" s="28"/>
      <c r="J60" s="28"/>
      <c r="K60" s="28"/>
      <c r="L60" s="28"/>
      <c r="M60" s="28"/>
      <c r="N60" s="12"/>
      <c r="O60" s="12"/>
    </row>
    <row r="61" spans="1:15" ht="31.5">
      <c r="B61" s="17"/>
      <c r="C61" s="17" t="s">
        <v>52</v>
      </c>
      <c r="D61" s="18" t="s">
        <v>78</v>
      </c>
      <c r="E61" s="19" t="str">
        <f>IF(F61="Y",G61,"")</f>
        <v/>
      </c>
      <c r="F61" s="20" t="s">
        <v>27</v>
      </c>
      <c r="G61" s="21" t="str">
        <f>IF(SUM(I61,K61,M61)=0,"",AVERAGE(I61,K61,M61))</f>
        <v/>
      </c>
      <c r="H61" s="17"/>
      <c r="I61" s="23">
        <v>0</v>
      </c>
      <c r="J61" s="23"/>
      <c r="K61" s="23">
        <v>0</v>
      </c>
      <c r="L61" s="23"/>
      <c r="M61" s="23">
        <v>0</v>
      </c>
      <c r="N61" s="17" t="str">
        <f>IF(F61="Y",IF(O61&gt;=$F$4,$E$4,$E$5),"Not tracked")</f>
        <v>Working</v>
      </c>
      <c r="O61" s="17">
        <f>MAX(I61,K61,M61)</f>
        <v>0</v>
      </c>
    </row>
    <row r="62" spans="1:15">
      <c r="B62" s="24" t="s">
        <v>79</v>
      </c>
      <c r="C62" s="24"/>
      <c r="D62" s="25"/>
      <c r="E62" s="13" t="str">
        <f>IF(E63&gt;0,E63,"")</f>
        <v/>
      </c>
      <c r="F62" s="26"/>
      <c r="G62" s="27"/>
      <c r="H62" s="24"/>
      <c r="I62" s="28"/>
      <c r="J62" s="28"/>
      <c r="K62" s="28"/>
      <c r="L62" s="28"/>
      <c r="M62" s="28"/>
      <c r="N62" s="12"/>
      <c r="O62" s="12"/>
    </row>
    <row r="63" spans="1:15" ht="31.5">
      <c r="B63" s="17"/>
      <c r="C63" s="17" t="s">
        <v>55</v>
      </c>
      <c r="D63" s="18" t="s">
        <v>80</v>
      </c>
      <c r="E63" s="19" t="str">
        <f>IF(F63="Y",G63,"")</f>
        <v/>
      </c>
      <c r="F63" s="20" t="s">
        <v>27</v>
      </c>
      <c r="G63" s="21" t="str">
        <f>IF(SUM(I63,K63,M63)=0,"",AVERAGE(I63,K63,M63))</f>
        <v/>
      </c>
      <c r="H63" s="17"/>
      <c r="I63" s="23">
        <v>0</v>
      </c>
      <c r="J63" s="23"/>
      <c r="K63" s="23">
        <v>0</v>
      </c>
      <c r="L63" s="23"/>
      <c r="M63" s="23">
        <v>0</v>
      </c>
      <c r="N63" s="17" t="str">
        <f>IF(F63="Y",IF(O63&gt;=$F$4,$E$4,$E$5),"Not tracked")</f>
        <v>Working</v>
      </c>
      <c r="O63" s="17">
        <f>MAX(I63,K63,M63)</f>
        <v>0</v>
      </c>
    </row>
    <row r="64" spans="1:15">
      <c r="B64" s="24" t="s">
        <v>81</v>
      </c>
      <c r="C64" s="24"/>
      <c r="D64" s="25"/>
      <c r="E64" s="13" t="str">
        <f>IF(E65&gt;0,E65,"")</f>
        <v/>
      </c>
      <c r="F64" s="26"/>
      <c r="G64" s="27"/>
      <c r="H64" s="24"/>
      <c r="I64" s="28"/>
      <c r="J64" s="28"/>
      <c r="K64" s="28"/>
      <c r="L64" s="28"/>
      <c r="M64" s="28"/>
      <c r="N64" s="12"/>
      <c r="O64" s="12"/>
    </row>
    <row r="65" spans="1:15" ht="31.5">
      <c r="B65" s="17"/>
      <c r="C65" s="17" t="s">
        <v>58</v>
      </c>
      <c r="D65" s="18" t="s">
        <v>82</v>
      </c>
      <c r="E65" s="19" t="str">
        <f>IF(F65="Y",G65,"")</f>
        <v/>
      </c>
      <c r="F65" s="20" t="s">
        <v>27</v>
      </c>
      <c r="G65" s="21" t="str">
        <f>IF(SUM(I65,K65,M65)=0,"",AVERAGE(I65,K65,M65))</f>
        <v/>
      </c>
      <c r="H65" s="17"/>
      <c r="I65" s="23">
        <v>0</v>
      </c>
      <c r="J65" s="23"/>
      <c r="K65" s="23">
        <v>0</v>
      </c>
      <c r="L65" s="23"/>
      <c r="M65" s="23">
        <v>0</v>
      </c>
      <c r="N65" s="17" t="str">
        <f>IF(F65="Y",IF(O65&gt;=$F$4,$E$4,$E$5),"Not tracked")</f>
        <v>Working</v>
      </c>
      <c r="O65" s="17">
        <f>MAX(I65,K65,M65)</f>
        <v>0</v>
      </c>
    </row>
    <row r="66" spans="1:15">
      <c r="B66" s="24" t="s">
        <v>83</v>
      </c>
      <c r="C66" s="24"/>
      <c r="D66" s="25"/>
      <c r="E66" s="13" t="str">
        <f>IF(E67&gt;0,E67,"")</f>
        <v/>
      </c>
      <c r="F66" s="26"/>
      <c r="G66" s="27"/>
      <c r="H66" s="24"/>
      <c r="I66" s="28"/>
      <c r="J66" s="28"/>
      <c r="K66" s="28"/>
      <c r="L66" s="28"/>
      <c r="M66" s="28"/>
      <c r="N66" s="12"/>
      <c r="O66" s="12"/>
    </row>
    <row r="67" spans="1:15">
      <c r="B67" s="17"/>
      <c r="C67" s="17" t="s">
        <v>61</v>
      </c>
      <c r="D67" s="18" t="s">
        <v>84</v>
      </c>
      <c r="E67" s="19" t="str">
        <f>IF(F67="Y",G67,"")</f>
        <v/>
      </c>
      <c r="F67" s="20" t="s">
        <v>27</v>
      </c>
      <c r="G67" s="21" t="str">
        <f>IF(SUM(I67,K67,M67)=0,"",AVERAGE(I67,K67,M67))</f>
        <v/>
      </c>
      <c r="H67" s="17"/>
      <c r="I67" s="23">
        <v>0</v>
      </c>
      <c r="J67" s="23"/>
      <c r="K67" s="23">
        <v>0</v>
      </c>
      <c r="L67" s="23"/>
      <c r="M67" s="23">
        <v>0</v>
      </c>
      <c r="N67" s="17" t="str">
        <f>IF(F67="Y",IF(O67&gt;=$F$4,$E$4,$E$5),"Not tracked")</f>
        <v>Working</v>
      </c>
      <c r="O67" s="17">
        <f>MAX(I67,K67,M67)</f>
        <v>0</v>
      </c>
    </row>
    <row r="68" spans="1:15">
      <c r="B68" s="24" t="s">
        <v>85</v>
      </c>
      <c r="C68" s="24"/>
      <c r="D68" s="25"/>
      <c r="E68" s="13" t="str">
        <f>IF(E69&gt;0,E69,"")</f>
        <v/>
      </c>
      <c r="F68" s="26"/>
      <c r="G68" s="27"/>
      <c r="H68" s="24"/>
      <c r="I68" s="28"/>
      <c r="J68" s="28"/>
      <c r="K68" s="28"/>
      <c r="L68" s="28"/>
      <c r="M68" s="28"/>
      <c r="N68" s="12"/>
      <c r="O68" s="12"/>
    </row>
    <row r="69" spans="1:15" ht="31.5">
      <c r="B69" s="17"/>
      <c r="C69" s="17" t="s">
        <v>64</v>
      </c>
      <c r="D69" s="18" t="s">
        <v>86</v>
      </c>
      <c r="E69" s="19" t="str">
        <f>IF(F69="Y",G69,"")</f>
        <v/>
      </c>
      <c r="F69" s="20" t="s">
        <v>27</v>
      </c>
      <c r="G69" s="21" t="str">
        <f>IF(SUM(I69,K69,M69)=0,"",AVERAGE(I69,K69,M69))</f>
        <v/>
      </c>
      <c r="H69" s="17"/>
      <c r="I69" s="23">
        <v>0</v>
      </c>
      <c r="J69" s="23"/>
      <c r="K69" s="23">
        <v>0</v>
      </c>
      <c r="L69" s="23"/>
      <c r="M69" s="23">
        <v>0</v>
      </c>
      <c r="N69" s="17" t="str">
        <f>IF(F69="Y",IF(O69&gt;=$F$4,$E$4,$E$5),"Not tracked")</f>
        <v>Working</v>
      </c>
      <c r="O69" s="17">
        <f>MAX(I69,K69,M69)</f>
        <v>0</v>
      </c>
    </row>
    <row r="70" spans="1:15">
      <c r="B70" s="24" t="s">
        <v>87</v>
      </c>
      <c r="C70" s="24"/>
      <c r="D70" s="25"/>
      <c r="E70" s="13" t="str">
        <f>IF(E71&gt;0,E71,"")</f>
        <v/>
      </c>
      <c r="F70" s="26"/>
      <c r="G70" s="27"/>
      <c r="H70" s="24"/>
      <c r="I70" s="28"/>
      <c r="J70" s="28"/>
      <c r="K70" s="28"/>
      <c r="L70" s="28"/>
      <c r="M70" s="28"/>
      <c r="N70" s="12"/>
      <c r="O70" s="12"/>
    </row>
    <row r="71" spans="1:15" ht="47.25">
      <c r="B71" s="17"/>
      <c r="C71" s="17" t="s">
        <v>67</v>
      </c>
      <c r="D71" s="18" t="s">
        <v>88</v>
      </c>
      <c r="E71" s="19" t="str">
        <f>IF(F71="Y",G71,"")</f>
        <v/>
      </c>
      <c r="F71" s="20" t="s">
        <v>27</v>
      </c>
      <c r="G71" s="21" t="str">
        <f>IF(SUM(I71,K71,M71)=0,"",AVERAGE(I71,K71,M71))</f>
        <v/>
      </c>
      <c r="H71" s="17"/>
      <c r="I71" s="23">
        <v>0</v>
      </c>
      <c r="J71" s="23"/>
      <c r="K71" s="23">
        <v>0</v>
      </c>
      <c r="L71" s="23"/>
      <c r="M71" s="23">
        <v>0</v>
      </c>
      <c r="N71" s="17" t="str">
        <f>IF(F71="Y",IF(O71&gt;=$F$4,$E$4,$E$5),"Not tracked")</f>
        <v>Working</v>
      </c>
      <c r="O71" s="17">
        <f>MAX(I71,K71,M71)</f>
        <v>0</v>
      </c>
    </row>
    <row r="72" spans="1:15">
      <c r="A72" s="8" t="s">
        <v>11</v>
      </c>
      <c r="B72" s="8"/>
      <c r="C72" s="8"/>
      <c r="D72" s="8"/>
      <c r="E72" s="9" t="str">
        <f>IF(SUM(E73,E77,E79,E81,E83,E85)=0,"",AVERAGE(E73,E77,E79,E81,E83,E85))</f>
        <v/>
      </c>
      <c r="F72" s="30" t="s">
        <v>15</v>
      </c>
      <c r="G72" s="11" t="s">
        <v>16</v>
      </c>
      <c r="H72" s="8" t="s">
        <v>17</v>
      </c>
      <c r="I72" s="31" t="s">
        <v>18</v>
      </c>
      <c r="J72" s="31" t="s">
        <v>19</v>
      </c>
      <c r="K72" s="31" t="s">
        <v>20</v>
      </c>
      <c r="L72" s="31" t="s">
        <v>21</v>
      </c>
      <c r="M72" s="31" t="s">
        <v>22</v>
      </c>
      <c r="N72" s="10" t="s">
        <v>164</v>
      </c>
      <c r="O72" s="10" t="s">
        <v>165</v>
      </c>
    </row>
    <row r="73" spans="1:15" ht="31.5">
      <c r="B73" s="24" t="s">
        <v>89</v>
      </c>
      <c r="C73" s="24"/>
      <c r="D73" s="25" t="s">
        <v>90</v>
      </c>
      <c r="E73" s="13" t="str">
        <f>IF(SUM(E74:E76)=0,"",AVERAGE(E74:E76))</f>
        <v/>
      </c>
      <c r="F73" s="26"/>
      <c r="G73" s="27"/>
      <c r="H73" s="24"/>
      <c r="I73" s="28"/>
      <c r="J73" s="28"/>
      <c r="K73" s="28"/>
      <c r="L73" s="28"/>
      <c r="M73" s="28"/>
      <c r="N73" s="12"/>
      <c r="O73" s="12"/>
    </row>
    <row r="74" spans="1:15" ht="47.25">
      <c r="B74" s="17"/>
      <c r="C74" s="17" t="s">
        <v>25</v>
      </c>
      <c r="D74" s="18" t="s">
        <v>91</v>
      </c>
      <c r="E74" s="19" t="str">
        <f>IF(F74="Y",G74,"")</f>
        <v/>
      </c>
      <c r="F74" s="20" t="s">
        <v>27</v>
      </c>
      <c r="G74" s="21" t="str">
        <f>IF(SUM(I74,K74,M74)=0,"",AVERAGE(I74,K74,M74))</f>
        <v/>
      </c>
      <c r="H74" s="17"/>
      <c r="I74" s="23">
        <v>0</v>
      </c>
      <c r="J74" s="23"/>
      <c r="K74" s="23">
        <v>0</v>
      </c>
      <c r="L74" s="23"/>
      <c r="M74" s="23">
        <v>0</v>
      </c>
      <c r="N74" s="17" t="str">
        <f>IF(F74="Y",IF(O74&gt;=$F$4,$E$4,$E$5),"Not tracked")</f>
        <v>Working</v>
      </c>
      <c r="O74" s="17">
        <f>MAX(I74,K74,M74)</f>
        <v>0</v>
      </c>
    </row>
    <row r="75" spans="1:15" ht="31.5">
      <c r="B75" s="17"/>
      <c r="C75" s="17" t="s">
        <v>92</v>
      </c>
      <c r="D75" s="18" t="s">
        <v>93</v>
      </c>
      <c r="E75" s="19" t="str">
        <f>IF(F75="Y",G75,"")</f>
        <v/>
      </c>
      <c r="F75" s="20" t="s">
        <v>27</v>
      </c>
      <c r="G75" s="21" t="str">
        <f>IF(SUM(I75,K75,M75)=0,"",AVERAGE(I75,K75,M75))</f>
        <v/>
      </c>
      <c r="H75" s="17"/>
      <c r="I75" s="23">
        <v>0</v>
      </c>
      <c r="J75" s="23"/>
      <c r="K75" s="23">
        <v>0</v>
      </c>
      <c r="L75" s="23"/>
      <c r="M75" s="23">
        <v>0</v>
      </c>
      <c r="N75" s="17" t="str">
        <f t="shared" ref="N75:N76" si="3">IF(F75="Y",IF(O75&gt;=$F$4,$E$4,$E$5),"Not tracked")</f>
        <v>Working</v>
      </c>
      <c r="O75" s="17">
        <f t="shared" ref="O75:O76" si="4">MAX(I75,K75,M75)</f>
        <v>0</v>
      </c>
    </row>
    <row r="76" spans="1:15" ht="31.5">
      <c r="B76" s="17"/>
      <c r="C76" s="17" t="s">
        <v>94</v>
      </c>
      <c r="D76" s="18" t="s">
        <v>95</v>
      </c>
      <c r="E76" s="19" t="str">
        <f>IF(F76="Y",G76,"")</f>
        <v/>
      </c>
      <c r="F76" s="20" t="s">
        <v>27</v>
      </c>
      <c r="G76" s="21" t="str">
        <f>IF(SUM(I76,K76,M76)=0,"",AVERAGE(I76,K76,M76))</f>
        <v/>
      </c>
      <c r="H76" s="17"/>
      <c r="I76" s="23">
        <v>0</v>
      </c>
      <c r="J76" s="23"/>
      <c r="K76" s="23">
        <v>0</v>
      </c>
      <c r="L76" s="23"/>
      <c r="M76" s="23">
        <v>0</v>
      </c>
      <c r="N76" s="17" t="str">
        <f t="shared" si="3"/>
        <v>Working</v>
      </c>
      <c r="O76" s="17">
        <f t="shared" si="4"/>
        <v>0</v>
      </c>
    </row>
    <row r="77" spans="1:15">
      <c r="B77" s="24" t="s">
        <v>96</v>
      </c>
      <c r="C77" s="24"/>
      <c r="D77" s="25"/>
      <c r="E77" s="13" t="str">
        <f>IF(E78&gt;0,E78,"")</f>
        <v/>
      </c>
      <c r="F77" s="26"/>
      <c r="G77" s="27"/>
      <c r="H77" s="24"/>
      <c r="I77" s="28"/>
      <c r="J77" s="28"/>
      <c r="K77" s="28"/>
      <c r="L77" s="28"/>
      <c r="M77" s="28"/>
      <c r="N77" s="12"/>
      <c r="O77" s="12"/>
    </row>
    <row r="78" spans="1:15" ht="31.5">
      <c r="B78" s="17"/>
      <c r="C78" s="17" t="s">
        <v>30</v>
      </c>
      <c r="D78" s="18" t="s">
        <v>97</v>
      </c>
      <c r="E78" s="19" t="str">
        <f>IF(F78="Y",G78,"")</f>
        <v/>
      </c>
      <c r="F78" s="20" t="s">
        <v>27</v>
      </c>
      <c r="G78" s="21" t="str">
        <f>IF(SUM(I78,K78,M78)=0,"",AVERAGE(I78,K78,M78))</f>
        <v/>
      </c>
      <c r="H78" s="17"/>
      <c r="I78" s="23">
        <v>0</v>
      </c>
      <c r="J78" s="23"/>
      <c r="K78" s="23">
        <v>0</v>
      </c>
      <c r="L78" s="23"/>
      <c r="M78" s="23">
        <v>0</v>
      </c>
      <c r="N78" s="17" t="str">
        <f>IF(F78="Y",IF(O78&gt;=$F$4,$E$4,$E$5),"Not tracked")</f>
        <v>Working</v>
      </c>
      <c r="O78" s="17">
        <f>MAX(I78,K78,M78)</f>
        <v>0</v>
      </c>
    </row>
    <row r="79" spans="1:15">
      <c r="B79" s="24" t="s">
        <v>98</v>
      </c>
      <c r="C79" s="24"/>
      <c r="D79" s="25"/>
      <c r="E79" s="13" t="str">
        <f>IF(E80&gt;0,E80,"")</f>
        <v/>
      </c>
      <c r="F79" s="26"/>
      <c r="G79" s="27"/>
      <c r="H79" s="24"/>
      <c r="I79" s="28"/>
      <c r="J79" s="28"/>
      <c r="K79" s="28"/>
      <c r="L79" s="28"/>
      <c r="M79" s="28"/>
      <c r="N79" s="12"/>
      <c r="O79" s="12"/>
    </row>
    <row r="80" spans="1:15" ht="47.25">
      <c r="B80" s="17"/>
      <c r="C80" s="17" t="s">
        <v>33</v>
      </c>
      <c r="D80" s="18" t="s">
        <v>99</v>
      </c>
      <c r="E80" s="19" t="str">
        <f>IF(F80="Y",G80,"")</f>
        <v/>
      </c>
      <c r="F80" s="20" t="s">
        <v>27</v>
      </c>
      <c r="G80" s="21" t="str">
        <f>IF(SUM(I80,K80,M80)=0,"",AVERAGE(I80,K80,M80))</f>
        <v/>
      </c>
      <c r="H80" s="17"/>
      <c r="I80" s="23">
        <v>0</v>
      </c>
      <c r="J80" s="23"/>
      <c r="K80" s="23">
        <v>0</v>
      </c>
      <c r="L80" s="23"/>
      <c r="M80" s="23">
        <v>0</v>
      </c>
      <c r="N80" s="17" t="str">
        <f>IF(F80="Y",IF(O80&gt;=$F$4,$E$4,$E$5),"Not tracked")</f>
        <v>Working</v>
      </c>
      <c r="O80" s="17">
        <f>MAX(I80,K80,M80)</f>
        <v>0</v>
      </c>
    </row>
    <row r="81" spans="1:15">
      <c r="B81" s="24" t="s">
        <v>100</v>
      </c>
      <c r="C81" s="24"/>
      <c r="D81" s="25"/>
      <c r="E81" s="13" t="str">
        <f>IF(E82&gt;0,E82,"")</f>
        <v/>
      </c>
      <c r="F81" s="26"/>
      <c r="G81" s="27"/>
      <c r="H81" s="24"/>
      <c r="I81" s="28"/>
      <c r="J81" s="28"/>
      <c r="K81" s="28"/>
      <c r="L81" s="28"/>
      <c r="M81" s="28"/>
      <c r="N81" s="12"/>
      <c r="O81" s="12"/>
    </row>
    <row r="82" spans="1:15" ht="31.5">
      <c r="B82" s="17"/>
      <c r="C82" s="17" t="s">
        <v>37</v>
      </c>
      <c r="D82" s="18" t="s">
        <v>101</v>
      </c>
      <c r="E82" s="19" t="str">
        <f>IF(F82="Y",G82,"")</f>
        <v/>
      </c>
      <c r="F82" s="20" t="s">
        <v>27</v>
      </c>
      <c r="G82" s="21" t="str">
        <f>IF(SUM(I82,K82,M82)=0,"",AVERAGE(I82,K82,M82))</f>
        <v/>
      </c>
      <c r="H82" s="17"/>
      <c r="I82" s="23">
        <v>0</v>
      </c>
      <c r="J82" s="23"/>
      <c r="K82" s="23">
        <v>0</v>
      </c>
      <c r="L82" s="23"/>
      <c r="M82" s="23">
        <v>0</v>
      </c>
      <c r="N82" s="17" t="str">
        <f>IF(F82="Y",IF(O82&gt;=$F$4,$E$4,$E$5),"Not tracked")</f>
        <v>Working</v>
      </c>
      <c r="O82" s="17">
        <f>MAX(I82,K82,M82)</f>
        <v>0</v>
      </c>
    </row>
    <row r="83" spans="1:15">
      <c r="B83" s="24" t="s">
        <v>102</v>
      </c>
      <c r="C83" s="24"/>
      <c r="D83" s="25"/>
      <c r="E83" s="13" t="str">
        <f>IF(E84&gt;0,E84,"")</f>
        <v/>
      </c>
      <c r="F83" s="26"/>
      <c r="G83" s="27"/>
      <c r="H83" s="24"/>
      <c r="I83" s="28"/>
      <c r="J83" s="28"/>
      <c r="K83" s="28"/>
      <c r="L83" s="28"/>
      <c r="M83" s="28"/>
      <c r="N83" s="12"/>
      <c r="O83" s="12"/>
    </row>
    <row r="84" spans="1:15" ht="47.25">
      <c r="B84" s="17"/>
      <c r="C84" s="17" t="s">
        <v>52</v>
      </c>
      <c r="D84" s="18" t="s">
        <v>103</v>
      </c>
      <c r="E84" s="19" t="str">
        <f>IF(F84="Y",G84,"")</f>
        <v/>
      </c>
      <c r="F84" s="20" t="s">
        <v>27</v>
      </c>
      <c r="G84" s="21" t="str">
        <f>IF(SUM(I84,K84,M84)=0,"",AVERAGE(I84,K84,M84))</f>
        <v/>
      </c>
      <c r="H84" s="17"/>
      <c r="I84" s="23">
        <v>0</v>
      </c>
      <c r="J84" s="23"/>
      <c r="K84" s="23">
        <v>0</v>
      </c>
      <c r="L84" s="23"/>
      <c r="M84" s="23">
        <v>0</v>
      </c>
      <c r="N84" s="17" t="str">
        <f>IF(F84="Y",IF(O84&gt;=$F$4,$E$4,$E$5),"Not tracked")</f>
        <v>Working</v>
      </c>
      <c r="O84" s="17">
        <f>MAX(I84,K84,M84)</f>
        <v>0</v>
      </c>
    </row>
    <row r="85" spans="1:15">
      <c r="B85" s="24" t="s">
        <v>104</v>
      </c>
      <c r="C85" s="24"/>
      <c r="D85" s="25"/>
      <c r="E85" s="13" t="str">
        <f>IF(E86&gt;0,E86,"")</f>
        <v/>
      </c>
      <c r="F85" s="26"/>
      <c r="G85" s="27"/>
      <c r="H85" s="24"/>
      <c r="I85" s="28"/>
      <c r="J85" s="28"/>
      <c r="K85" s="28"/>
      <c r="L85" s="28"/>
      <c r="M85" s="28"/>
      <c r="N85" s="12"/>
      <c r="O85" s="12"/>
    </row>
    <row r="86" spans="1:15" ht="31.5">
      <c r="B86" s="17"/>
      <c r="C86" s="17" t="s">
        <v>55</v>
      </c>
      <c r="D86" s="18" t="s">
        <v>105</v>
      </c>
      <c r="E86" s="19" t="str">
        <f>IF(F86="Y",G86,"")</f>
        <v/>
      </c>
      <c r="F86" s="20" t="s">
        <v>27</v>
      </c>
      <c r="G86" s="21" t="str">
        <f>IF(SUM(I86,K86,M86)=0,"",AVERAGE(I86,K86,M86))</f>
        <v/>
      </c>
      <c r="H86" s="17"/>
      <c r="I86" s="23">
        <v>0</v>
      </c>
      <c r="J86" s="23"/>
      <c r="K86" s="23">
        <v>0</v>
      </c>
      <c r="L86" s="23"/>
      <c r="M86" s="23">
        <v>0</v>
      </c>
      <c r="N86" s="17" t="str">
        <f>IF(F86="Y",IF(O86&gt;=$F$4,$E$4,$E$5),"Not tracked")</f>
        <v>Working</v>
      </c>
      <c r="O86" s="17">
        <f>MAX(I86,K86,M86)</f>
        <v>0</v>
      </c>
    </row>
    <row r="87" spans="1:15">
      <c r="A87" s="8" t="s">
        <v>12</v>
      </c>
      <c r="B87" s="29"/>
      <c r="C87" s="29"/>
      <c r="D87" s="36"/>
      <c r="E87" s="9" t="str">
        <f>IF(SUM(E88,E95,E101,E103,E109,E112)=0,"",AVERAGE(E88,E95,E101,E103,E109,E112))</f>
        <v/>
      </c>
      <c r="F87" s="30" t="s">
        <v>15</v>
      </c>
      <c r="G87" s="11" t="s">
        <v>16</v>
      </c>
      <c r="H87" s="8" t="s">
        <v>17</v>
      </c>
      <c r="I87" s="31" t="s">
        <v>18</v>
      </c>
      <c r="J87" s="31" t="s">
        <v>19</v>
      </c>
      <c r="K87" s="31" t="s">
        <v>20</v>
      </c>
      <c r="L87" s="31" t="s">
        <v>21</v>
      </c>
      <c r="M87" s="31" t="s">
        <v>22</v>
      </c>
      <c r="N87" s="10" t="s">
        <v>164</v>
      </c>
      <c r="O87" s="10" t="s">
        <v>165</v>
      </c>
    </row>
    <row r="88" spans="1:15" ht="31.5">
      <c r="B88" s="24" t="s">
        <v>106</v>
      </c>
      <c r="C88" s="24"/>
      <c r="D88" s="25" t="s">
        <v>107</v>
      </c>
      <c r="E88" s="13" t="str">
        <f>IF(SUM(E89:E94)=0,"",AVERAGE(E89:E94))</f>
        <v/>
      </c>
      <c r="F88" s="26"/>
      <c r="G88" s="27"/>
      <c r="H88" s="24"/>
      <c r="I88" s="28"/>
      <c r="J88" s="28"/>
      <c r="K88" s="28"/>
      <c r="L88" s="28"/>
      <c r="M88" s="28"/>
      <c r="N88" s="12"/>
      <c r="O88" s="12"/>
    </row>
    <row r="89" spans="1:15">
      <c r="B89" s="17"/>
      <c r="C89" s="17" t="s">
        <v>25</v>
      </c>
      <c r="D89" s="18" t="s">
        <v>108</v>
      </c>
      <c r="E89" s="19" t="str">
        <f t="shared" ref="E89:E94" si="5">IF(F89="Y",G89,"")</f>
        <v/>
      </c>
      <c r="F89" s="20" t="s">
        <v>27</v>
      </c>
      <c r="G89" s="21" t="str">
        <f t="shared" ref="G89:G94" si="6">IF(SUM(I89,K89,M89)=0,"",AVERAGE(I89,K89,M89))</f>
        <v/>
      </c>
      <c r="H89" s="17"/>
      <c r="I89" s="23">
        <v>0</v>
      </c>
      <c r="J89" s="23"/>
      <c r="K89" s="23">
        <v>0</v>
      </c>
      <c r="L89" s="23"/>
      <c r="M89" s="23">
        <v>0</v>
      </c>
      <c r="N89" s="17" t="str">
        <f>IF(F89="Y",IF(O89&gt;=$F$4,$E$4,$E$5),"Not tracked")</f>
        <v>Working</v>
      </c>
      <c r="O89" s="17">
        <f>MAX(I89,K89,M89)</f>
        <v>0</v>
      </c>
    </row>
    <row r="90" spans="1:15" ht="31.5">
      <c r="B90" s="17"/>
      <c r="C90" s="17" t="s">
        <v>92</v>
      </c>
      <c r="D90" s="18" t="s">
        <v>109</v>
      </c>
      <c r="E90" s="19" t="str">
        <f t="shared" si="5"/>
        <v/>
      </c>
      <c r="F90" s="20" t="s">
        <v>27</v>
      </c>
      <c r="G90" s="21" t="str">
        <f t="shared" si="6"/>
        <v/>
      </c>
      <c r="H90" s="17"/>
      <c r="I90" s="23">
        <v>0</v>
      </c>
      <c r="J90" s="23"/>
      <c r="K90" s="23">
        <v>0</v>
      </c>
      <c r="L90" s="23"/>
      <c r="M90" s="23">
        <v>0</v>
      </c>
      <c r="N90" s="17" t="str">
        <f t="shared" ref="N90:N94" si="7">IF(F90="Y",IF(O90&gt;=$F$4,$E$4,$E$5),"Not tracked")</f>
        <v>Working</v>
      </c>
      <c r="O90" s="17">
        <f t="shared" ref="O90:O94" si="8">MAX(I90,K90,M90)</f>
        <v>0</v>
      </c>
    </row>
    <row r="91" spans="1:15">
      <c r="B91" s="17"/>
      <c r="C91" s="17" t="s">
        <v>94</v>
      </c>
      <c r="D91" s="18" t="s">
        <v>110</v>
      </c>
      <c r="E91" s="19" t="str">
        <f t="shared" si="5"/>
        <v/>
      </c>
      <c r="F91" s="20" t="s">
        <v>27</v>
      </c>
      <c r="G91" s="21" t="str">
        <f t="shared" si="6"/>
        <v/>
      </c>
      <c r="H91" s="17"/>
      <c r="I91" s="23">
        <v>0</v>
      </c>
      <c r="J91" s="23"/>
      <c r="K91" s="23">
        <v>0</v>
      </c>
      <c r="L91" s="23"/>
      <c r="M91" s="23">
        <v>0</v>
      </c>
      <c r="N91" s="17" t="str">
        <f t="shared" si="7"/>
        <v>Working</v>
      </c>
      <c r="O91" s="17">
        <f t="shared" si="8"/>
        <v>0</v>
      </c>
    </row>
    <row r="92" spans="1:15" ht="31.5">
      <c r="B92" s="17"/>
      <c r="C92" s="17" t="s">
        <v>111</v>
      </c>
      <c r="D92" s="18" t="s">
        <v>112</v>
      </c>
      <c r="E92" s="19" t="str">
        <f t="shared" si="5"/>
        <v/>
      </c>
      <c r="F92" s="20" t="s">
        <v>27</v>
      </c>
      <c r="G92" s="21" t="str">
        <f t="shared" si="6"/>
        <v/>
      </c>
      <c r="H92" s="17"/>
      <c r="I92" s="23">
        <v>0</v>
      </c>
      <c r="J92" s="23"/>
      <c r="K92" s="23">
        <v>0</v>
      </c>
      <c r="L92" s="23"/>
      <c r="M92" s="23">
        <v>0</v>
      </c>
      <c r="N92" s="17" t="str">
        <f t="shared" si="7"/>
        <v>Working</v>
      </c>
      <c r="O92" s="17">
        <f t="shared" si="8"/>
        <v>0</v>
      </c>
    </row>
    <row r="93" spans="1:15" ht="31.5">
      <c r="B93" s="17"/>
      <c r="C93" s="17" t="s">
        <v>113</v>
      </c>
      <c r="D93" s="18" t="s">
        <v>114</v>
      </c>
      <c r="E93" s="19" t="str">
        <f t="shared" si="5"/>
        <v/>
      </c>
      <c r="F93" s="20" t="s">
        <v>27</v>
      </c>
      <c r="G93" s="21" t="str">
        <f t="shared" si="6"/>
        <v/>
      </c>
      <c r="H93" s="17"/>
      <c r="I93" s="23">
        <v>0</v>
      </c>
      <c r="J93" s="23"/>
      <c r="K93" s="23">
        <v>0</v>
      </c>
      <c r="L93" s="23"/>
      <c r="M93" s="23">
        <v>0</v>
      </c>
      <c r="N93" s="17" t="str">
        <f t="shared" si="7"/>
        <v>Working</v>
      </c>
      <c r="O93" s="17">
        <f t="shared" si="8"/>
        <v>0</v>
      </c>
    </row>
    <row r="94" spans="1:15" ht="47.25">
      <c r="B94" s="17"/>
      <c r="C94" s="17" t="s">
        <v>115</v>
      </c>
      <c r="D94" s="18" t="s">
        <v>116</v>
      </c>
      <c r="E94" s="19" t="str">
        <f t="shared" si="5"/>
        <v/>
      </c>
      <c r="F94" s="20" t="s">
        <v>27</v>
      </c>
      <c r="G94" s="21" t="str">
        <f t="shared" si="6"/>
        <v/>
      </c>
      <c r="H94" s="17"/>
      <c r="I94" s="23">
        <v>0</v>
      </c>
      <c r="J94" s="23"/>
      <c r="K94" s="23">
        <v>0</v>
      </c>
      <c r="L94" s="23"/>
      <c r="M94" s="23">
        <v>0</v>
      </c>
      <c r="N94" s="17" t="str">
        <f t="shared" si="7"/>
        <v>Working</v>
      </c>
      <c r="O94" s="17">
        <f t="shared" si="8"/>
        <v>0</v>
      </c>
    </row>
    <row r="95" spans="1:15" ht="31.5">
      <c r="B95" s="24" t="s">
        <v>117</v>
      </c>
      <c r="C95" s="24"/>
      <c r="D95" s="37" t="s">
        <v>118</v>
      </c>
      <c r="E95" s="13" t="str">
        <f>IF(SUM(E96:E100)=0,"",AVERAGE(E96:E100))</f>
        <v/>
      </c>
      <c r="F95" s="26"/>
      <c r="G95" s="27"/>
      <c r="H95" s="24"/>
      <c r="I95" s="28"/>
      <c r="J95" s="28"/>
      <c r="K95" s="28"/>
      <c r="L95" s="28"/>
      <c r="M95" s="28"/>
      <c r="N95" s="12"/>
      <c r="O95" s="12"/>
    </row>
    <row r="96" spans="1:15">
      <c r="B96" s="17"/>
      <c r="C96" s="17" t="s">
        <v>30</v>
      </c>
      <c r="D96" s="32" t="s">
        <v>119</v>
      </c>
      <c r="E96" s="19" t="str">
        <f>IF(F96="Y",G96,"")</f>
        <v/>
      </c>
      <c r="F96" s="20" t="s">
        <v>27</v>
      </c>
      <c r="G96" s="21" t="str">
        <f>IF(SUM(I96,K96,M96)=0,"",AVERAGE(I96,K96,M96))</f>
        <v/>
      </c>
      <c r="H96" s="17"/>
      <c r="I96" s="23">
        <v>0</v>
      </c>
      <c r="J96" s="23"/>
      <c r="K96" s="23">
        <v>0</v>
      </c>
      <c r="L96" s="23"/>
      <c r="M96" s="23">
        <v>0</v>
      </c>
      <c r="N96" s="17" t="str">
        <f>IF(F96="Y",IF(O96&gt;=$F$4,$E$4,$E$5),"Not tracked")</f>
        <v>Working</v>
      </c>
      <c r="O96" s="17">
        <f>MAX(I96,K96,M96)</f>
        <v>0</v>
      </c>
    </row>
    <row r="97" spans="2:15">
      <c r="B97" s="17"/>
      <c r="C97" s="17" t="s">
        <v>120</v>
      </c>
      <c r="D97" s="32" t="s">
        <v>121</v>
      </c>
      <c r="E97" s="19" t="str">
        <f>IF(F97="Y",G97,"")</f>
        <v/>
      </c>
      <c r="F97" s="20" t="s">
        <v>27</v>
      </c>
      <c r="G97" s="21" t="str">
        <f>IF(SUM(I97,K97,M97)=0,"",AVERAGE(I97,K97,M97))</f>
        <v/>
      </c>
      <c r="H97" s="17"/>
      <c r="I97" s="23">
        <v>0</v>
      </c>
      <c r="J97" s="23"/>
      <c r="K97" s="23">
        <v>0</v>
      </c>
      <c r="L97" s="23"/>
      <c r="M97" s="23">
        <v>0</v>
      </c>
      <c r="N97" s="17" t="str">
        <f t="shared" ref="N97:N100" si="9">IF(F97="Y",IF(O97&gt;=$F$4,$E$4,$E$5),"Not tracked")</f>
        <v>Working</v>
      </c>
      <c r="O97" s="17">
        <f t="shared" ref="O97:O100" si="10">MAX(I97,K97,M97)</f>
        <v>0</v>
      </c>
    </row>
    <row r="98" spans="2:15">
      <c r="B98" s="17"/>
      <c r="C98" s="17" t="s">
        <v>122</v>
      </c>
      <c r="D98" s="18" t="s">
        <v>123</v>
      </c>
      <c r="E98" s="19" t="str">
        <f>IF(F98="Y",G98,"")</f>
        <v/>
      </c>
      <c r="F98" s="20" t="s">
        <v>27</v>
      </c>
      <c r="G98" s="21" t="str">
        <f>IF(SUM(I98,K98,M98)=0,"",AVERAGE(I98,K98,M98))</f>
        <v/>
      </c>
      <c r="H98" s="17"/>
      <c r="I98" s="23">
        <v>0</v>
      </c>
      <c r="J98" s="23"/>
      <c r="K98" s="23">
        <v>0</v>
      </c>
      <c r="L98" s="23"/>
      <c r="M98" s="23">
        <v>0</v>
      </c>
      <c r="N98" s="17" t="str">
        <f t="shared" si="9"/>
        <v>Working</v>
      </c>
      <c r="O98" s="17">
        <f t="shared" si="10"/>
        <v>0</v>
      </c>
    </row>
    <row r="99" spans="2:15" ht="31.5">
      <c r="B99" s="17"/>
      <c r="C99" s="17" t="s">
        <v>124</v>
      </c>
      <c r="D99" s="38" t="s">
        <v>125</v>
      </c>
      <c r="E99" s="19" t="str">
        <f>IF(F99="Y",G99,"")</f>
        <v/>
      </c>
      <c r="F99" s="20" t="s">
        <v>27</v>
      </c>
      <c r="G99" s="21" t="str">
        <f>IF(SUM(I99,K99,M99)=0,"",AVERAGE(I99,K99,M99))</f>
        <v/>
      </c>
      <c r="H99" s="17"/>
      <c r="I99" s="23">
        <v>0</v>
      </c>
      <c r="J99" s="23"/>
      <c r="K99" s="23">
        <v>0</v>
      </c>
      <c r="L99" s="23"/>
      <c r="M99" s="23">
        <v>0</v>
      </c>
      <c r="N99" s="17" t="str">
        <f t="shared" si="9"/>
        <v>Working</v>
      </c>
      <c r="O99" s="17">
        <f t="shared" si="10"/>
        <v>0</v>
      </c>
    </row>
    <row r="100" spans="2:15" ht="31.5">
      <c r="B100" s="17"/>
      <c r="C100" s="17" t="s">
        <v>126</v>
      </c>
      <c r="D100" s="18" t="s">
        <v>127</v>
      </c>
      <c r="E100" s="19" t="str">
        <f>IF(F100="Y",G100,"")</f>
        <v/>
      </c>
      <c r="F100" s="20" t="s">
        <v>27</v>
      </c>
      <c r="G100" s="21" t="str">
        <f>IF(SUM(I100,K100,M100)=0,"",AVERAGE(I100,K100,M100))</f>
        <v/>
      </c>
      <c r="H100" s="17"/>
      <c r="I100" s="23">
        <v>0</v>
      </c>
      <c r="J100" s="23"/>
      <c r="K100" s="23">
        <v>0</v>
      </c>
      <c r="L100" s="23"/>
      <c r="M100" s="23">
        <v>0</v>
      </c>
      <c r="N100" s="17" t="str">
        <f t="shared" si="9"/>
        <v>Working</v>
      </c>
      <c r="O100" s="17">
        <f t="shared" si="10"/>
        <v>0</v>
      </c>
    </row>
    <row r="101" spans="2:15" ht="31.5">
      <c r="B101" s="24" t="s">
        <v>128</v>
      </c>
      <c r="C101" s="24"/>
      <c r="D101" s="25" t="s">
        <v>129</v>
      </c>
      <c r="E101" s="13" t="str">
        <f>IF(E102&gt;0,E102,"")</f>
        <v/>
      </c>
      <c r="F101" s="26"/>
      <c r="G101" s="27"/>
      <c r="H101" s="24"/>
      <c r="I101" s="28"/>
      <c r="J101" s="28"/>
      <c r="K101" s="28"/>
      <c r="L101" s="28"/>
      <c r="M101" s="28"/>
      <c r="N101" s="12"/>
      <c r="O101" s="12"/>
    </row>
    <row r="102" spans="2:15">
      <c r="C102" s="39" t="s">
        <v>33</v>
      </c>
      <c r="D102" s="40" t="s">
        <v>130</v>
      </c>
      <c r="E102" s="19">
        <f>IF(F102="Y",G102,"")</f>
        <v>0</v>
      </c>
      <c r="F102" s="20" t="s">
        <v>27</v>
      </c>
      <c r="N102" s="17" t="str">
        <f>IF(F102="Y",IF(O102&gt;=$F$4,$E$4,$E$5),"Not tracked")</f>
        <v>Working</v>
      </c>
      <c r="O102" s="17">
        <f>MAX(I102,K102,M102)</f>
        <v>0</v>
      </c>
    </row>
    <row r="103" spans="2:15" ht="47.25">
      <c r="B103" s="24" t="s">
        <v>131</v>
      </c>
      <c r="C103" s="24"/>
      <c r="D103" s="25" t="s">
        <v>132</v>
      </c>
      <c r="E103" s="13" t="str">
        <f>IF(SUM(E104:E108)=0,"",AVERAGE(E104:E108))</f>
        <v/>
      </c>
      <c r="F103" s="26"/>
      <c r="G103" s="27"/>
      <c r="H103" s="24"/>
      <c r="I103" s="28"/>
      <c r="J103" s="28"/>
      <c r="K103" s="28"/>
      <c r="L103" s="28"/>
      <c r="M103" s="28"/>
      <c r="N103" s="12"/>
      <c r="O103" s="12"/>
    </row>
    <row r="104" spans="2:15">
      <c r="B104" s="17"/>
      <c r="C104" s="32" t="s">
        <v>37</v>
      </c>
      <c r="D104" s="18" t="s">
        <v>133</v>
      </c>
      <c r="E104" s="19" t="str">
        <f>IF(F104="Y",G104,"")</f>
        <v/>
      </c>
      <c r="F104" s="20" t="s">
        <v>27</v>
      </c>
      <c r="G104" s="21" t="str">
        <f>IF(SUM(I104,K104,M104)=0,"",AVERAGE(I104,K104,M104))</f>
        <v/>
      </c>
      <c r="H104" s="17"/>
      <c r="I104" s="23">
        <v>0</v>
      </c>
      <c r="J104" s="23"/>
      <c r="K104" s="23">
        <v>0</v>
      </c>
      <c r="L104" s="23"/>
      <c r="M104" s="23">
        <v>0</v>
      </c>
      <c r="N104" s="17" t="str">
        <f>IF(F104="Y",IF(O104&gt;=$F$4,$E$4,$E$5),"Not tracked")</f>
        <v>Working</v>
      </c>
      <c r="O104" s="17">
        <f>MAX(I104,K104,M104)</f>
        <v>0</v>
      </c>
    </row>
    <row r="105" spans="2:15" ht="31.5">
      <c r="B105" s="17"/>
      <c r="C105" s="32" t="s">
        <v>39</v>
      </c>
      <c r="D105" s="18" t="s">
        <v>134</v>
      </c>
      <c r="E105" s="19">
        <f>IF(F105="Y",G105,"")</f>
        <v>0</v>
      </c>
      <c r="F105" s="20" t="s">
        <v>27</v>
      </c>
      <c r="G105" s="21"/>
      <c r="H105" s="17"/>
      <c r="I105" s="23">
        <v>0</v>
      </c>
      <c r="J105" s="23"/>
      <c r="K105" s="23">
        <v>0</v>
      </c>
      <c r="L105" s="23"/>
      <c r="M105" s="23">
        <v>0</v>
      </c>
      <c r="N105" s="17" t="str">
        <f t="shared" ref="N105:N108" si="11">IF(F105="Y",IF(O105&gt;=$F$4,$E$4,$E$5),"Not tracked")</f>
        <v>Working</v>
      </c>
      <c r="O105" s="17">
        <f t="shared" ref="O105:O108" si="12">MAX(I105,K105,M105)</f>
        <v>0</v>
      </c>
    </row>
    <row r="106" spans="2:15" ht="31.5">
      <c r="B106" s="17"/>
      <c r="C106" s="32" t="s">
        <v>41</v>
      </c>
      <c r="D106" s="18" t="s">
        <v>135</v>
      </c>
      <c r="E106" s="19">
        <f>IF(F106="Y",G106,"")</f>
        <v>0</v>
      </c>
      <c r="F106" s="20" t="s">
        <v>27</v>
      </c>
      <c r="G106" s="21"/>
      <c r="H106" s="17"/>
      <c r="I106" s="23">
        <v>0</v>
      </c>
      <c r="J106" s="23"/>
      <c r="K106" s="23">
        <v>0</v>
      </c>
      <c r="L106" s="23"/>
      <c r="M106" s="23">
        <v>0</v>
      </c>
      <c r="N106" s="17" t="str">
        <f t="shared" si="11"/>
        <v>Working</v>
      </c>
      <c r="O106" s="17">
        <f t="shared" si="12"/>
        <v>0</v>
      </c>
    </row>
    <row r="107" spans="2:15" ht="47.25">
      <c r="B107" s="17"/>
      <c r="C107" s="32" t="s">
        <v>136</v>
      </c>
      <c r="D107" s="18" t="s">
        <v>137</v>
      </c>
      <c r="E107" s="19" t="str">
        <f t="shared" ref="E105:E108" si="13">IF(F107="Y",G107,"")</f>
        <v/>
      </c>
      <c r="F107" s="20" t="s">
        <v>27</v>
      </c>
      <c r="G107" s="21" t="str">
        <f>IF(SUM(I107,K107,M107)=0,"",AVERAGE(I107,K107,M107))</f>
        <v/>
      </c>
      <c r="H107" s="17"/>
      <c r="I107" s="23">
        <v>0</v>
      </c>
      <c r="J107" s="23"/>
      <c r="K107" s="23">
        <v>0</v>
      </c>
      <c r="L107" s="23"/>
      <c r="M107" s="23">
        <v>0</v>
      </c>
      <c r="N107" s="17" t="str">
        <f t="shared" si="11"/>
        <v>Working</v>
      </c>
      <c r="O107" s="17">
        <f t="shared" si="12"/>
        <v>0</v>
      </c>
    </row>
    <row r="108" spans="2:15" ht="31.5">
      <c r="B108" s="17"/>
      <c r="C108" s="17" t="s">
        <v>138</v>
      </c>
      <c r="D108" s="18" t="s">
        <v>139</v>
      </c>
      <c r="E108" s="19" t="str">
        <f t="shared" si="13"/>
        <v/>
      </c>
      <c r="F108" s="20" t="s">
        <v>27</v>
      </c>
      <c r="G108" s="21" t="str">
        <f>IF(SUM(I108,K108,M108)=0,"",AVERAGE(I108,K108,M108))</f>
        <v/>
      </c>
      <c r="H108" s="17"/>
      <c r="I108" s="23">
        <v>0</v>
      </c>
      <c r="J108" s="23"/>
      <c r="K108" s="23">
        <v>0</v>
      </c>
      <c r="L108" s="23"/>
      <c r="M108" s="23">
        <v>0</v>
      </c>
      <c r="N108" s="17" t="str">
        <f t="shared" si="11"/>
        <v>Working</v>
      </c>
      <c r="O108" s="17">
        <f t="shared" si="12"/>
        <v>0</v>
      </c>
    </row>
    <row r="109" spans="2:15" ht="31.5">
      <c r="B109" s="24" t="s">
        <v>140</v>
      </c>
      <c r="C109" s="24"/>
      <c r="D109" s="25" t="s">
        <v>141</v>
      </c>
      <c r="E109" s="13" t="str">
        <f>IF(SUM(E110:E111)=0,"",AVERAGE(E110:E111))</f>
        <v/>
      </c>
      <c r="F109" s="26"/>
      <c r="G109" s="27"/>
      <c r="H109" s="24"/>
      <c r="I109" s="28"/>
      <c r="J109" s="28"/>
      <c r="K109" s="28"/>
      <c r="L109" s="28"/>
      <c r="M109" s="28"/>
      <c r="N109" s="12"/>
      <c r="O109" s="12"/>
    </row>
    <row r="110" spans="2:15" ht="31.5">
      <c r="B110" s="17"/>
      <c r="C110" s="32" t="s">
        <v>52</v>
      </c>
      <c r="D110" s="18" t="s">
        <v>142</v>
      </c>
      <c r="E110" s="19" t="str">
        <f>IF(F110="Y",G110,"")</f>
        <v/>
      </c>
      <c r="F110" s="20" t="s">
        <v>27</v>
      </c>
      <c r="G110" s="21" t="str">
        <f>IF(SUM(I110,K110,M110)=0,"",AVERAGE(I110,K110,M110))</f>
        <v/>
      </c>
      <c r="H110" s="17"/>
      <c r="I110" s="23">
        <v>0</v>
      </c>
      <c r="J110" s="23"/>
      <c r="K110" s="23">
        <v>0</v>
      </c>
      <c r="L110" s="23"/>
      <c r="M110" s="23">
        <v>0</v>
      </c>
      <c r="N110" s="17" t="str">
        <f>IF(F110="Y",IF(O110&gt;=$F$4,$E$4,$E$5),"Not tracked")</f>
        <v>Working</v>
      </c>
      <c r="O110" s="17">
        <f>MAX(I110,K110,M110)</f>
        <v>0</v>
      </c>
    </row>
    <row r="111" spans="2:15" ht="31.5">
      <c r="B111" s="17"/>
      <c r="C111" s="17" t="s">
        <v>143</v>
      </c>
      <c r="D111" s="18" t="s">
        <v>144</v>
      </c>
      <c r="E111" s="19" t="str">
        <f>IF(F111="Y",G111,"")</f>
        <v/>
      </c>
      <c r="F111" s="20" t="s">
        <v>27</v>
      </c>
      <c r="G111" s="21" t="str">
        <f>IF(SUM(I111,K111,M111)=0,"",AVERAGE(I111,K111,M111))</f>
        <v/>
      </c>
      <c r="H111" s="17"/>
      <c r="I111" s="23">
        <v>0</v>
      </c>
      <c r="J111" s="23"/>
      <c r="K111" s="23">
        <v>0</v>
      </c>
      <c r="L111" s="23"/>
      <c r="M111" s="23">
        <v>0</v>
      </c>
      <c r="N111" s="17" t="str">
        <f>IF(F111="Y",IF(O111&gt;=$F$4,$E$4,$E$5),"Not tracked")</f>
        <v>Working</v>
      </c>
      <c r="O111" s="17">
        <f>MAX(I111,K111,M111)</f>
        <v>0</v>
      </c>
    </row>
    <row r="112" spans="2:15">
      <c r="B112" s="24" t="s">
        <v>145</v>
      </c>
      <c r="C112" s="24"/>
      <c r="D112" s="25"/>
      <c r="E112" s="13" t="str">
        <f>IF(E113&gt;0,E113,"")</f>
        <v/>
      </c>
      <c r="F112" s="26"/>
      <c r="G112" s="27"/>
      <c r="H112" s="24"/>
      <c r="I112" s="28"/>
      <c r="J112" s="28"/>
      <c r="K112" s="28"/>
      <c r="L112" s="28"/>
      <c r="M112" s="28"/>
      <c r="N112" s="12"/>
      <c r="O112" s="12"/>
    </row>
    <row r="113" spans="1:15" ht="47.25">
      <c r="B113" s="17"/>
      <c r="C113" s="17" t="s">
        <v>55</v>
      </c>
      <c r="D113" s="18" t="s">
        <v>146</v>
      </c>
      <c r="E113" s="19" t="str">
        <f>IF(F113="Y",G113,"")</f>
        <v/>
      </c>
      <c r="F113" s="20" t="s">
        <v>27</v>
      </c>
      <c r="G113" s="21" t="str">
        <f>IF(SUM(I113,K113,M113)=0,"",AVERAGE(I113,K113,M113))</f>
        <v/>
      </c>
      <c r="H113" s="17"/>
      <c r="I113" s="23">
        <v>0</v>
      </c>
      <c r="J113" s="23"/>
      <c r="K113" s="23">
        <v>0</v>
      </c>
      <c r="L113" s="23"/>
      <c r="M113" s="23">
        <v>0</v>
      </c>
      <c r="N113" s="17" t="str">
        <f>IF(F113="Y",IF(O113&gt;=$F$4,$E$4,$E$5),"Not tracked")</f>
        <v>Working</v>
      </c>
      <c r="O113" s="17">
        <f>MAX(I113,K113,M113)</f>
        <v>0</v>
      </c>
    </row>
    <row r="114" spans="1:15">
      <c r="A114" s="8" t="s">
        <v>13</v>
      </c>
      <c r="B114" s="29"/>
      <c r="C114" s="29"/>
      <c r="D114" s="36"/>
      <c r="E114" s="9" t="str">
        <f>IF(SUM(E115,E117,E119,E121,E123,E125,E127)=0,"",AVERAGE(E115,E117,E119,E121,E123,E125,E127))</f>
        <v/>
      </c>
      <c r="F114" s="41" t="s">
        <v>15</v>
      </c>
      <c r="G114" s="42" t="s">
        <v>16</v>
      </c>
      <c r="H114" s="29" t="s">
        <v>17</v>
      </c>
      <c r="I114" s="43" t="s">
        <v>18</v>
      </c>
      <c r="J114" s="43" t="s">
        <v>19</v>
      </c>
      <c r="K114" s="43" t="s">
        <v>20</v>
      </c>
      <c r="L114" s="43" t="s">
        <v>21</v>
      </c>
      <c r="M114" s="43" t="s">
        <v>22</v>
      </c>
      <c r="N114" s="10" t="s">
        <v>164</v>
      </c>
      <c r="O114" s="10" t="s">
        <v>165</v>
      </c>
    </row>
    <row r="115" spans="1:15">
      <c r="B115" s="24" t="s">
        <v>147</v>
      </c>
      <c r="C115" s="24"/>
      <c r="D115" s="25"/>
      <c r="E115" s="13" t="str">
        <f>IF(E116&gt;0,E116,"")</f>
        <v/>
      </c>
      <c r="F115" s="26"/>
      <c r="G115" s="27"/>
      <c r="H115" s="24"/>
      <c r="I115" s="28"/>
      <c r="J115" s="28"/>
      <c r="K115" s="28"/>
      <c r="L115" s="28"/>
      <c r="M115" s="28"/>
      <c r="N115" s="12"/>
      <c r="O115" s="12"/>
    </row>
    <row r="116" spans="1:15" ht="63">
      <c r="B116" s="17"/>
      <c r="C116" s="17" t="s">
        <v>25</v>
      </c>
      <c r="D116" s="18" t="s">
        <v>148</v>
      </c>
      <c r="E116" s="19" t="str">
        <f>IF(F116="Y",G116,"")</f>
        <v/>
      </c>
      <c r="F116" s="20" t="s">
        <v>27</v>
      </c>
      <c r="G116" s="21" t="str">
        <f>IF(SUM(I116,K116,M116)=0,"",AVERAGE(I116,K116,M116))</f>
        <v/>
      </c>
      <c r="H116" s="17"/>
      <c r="I116" s="23">
        <v>0</v>
      </c>
      <c r="J116" s="23"/>
      <c r="K116" s="23">
        <v>0</v>
      </c>
      <c r="L116" s="23"/>
      <c r="M116" s="23">
        <v>0</v>
      </c>
      <c r="N116" s="17" t="str">
        <f>IF(F116="Y",IF(O116&gt;=$F$4,$E$4,$E$5),"Not tracked")</f>
        <v>Working</v>
      </c>
      <c r="O116" s="17">
        <f>MAX(I116,K116,M116)</f>
        <v>0</v>
      </c>
    </row>
    <row r="117" spans="1:15">
      <c r="B117" s="24" t="s">
        <v>149</v>
      </c>
      <c r="C117" s="24"/>
      <c r="D117" s="25"/>
      <c r="E117" s="13" t="str">
        <f>IF(E118&gt;0,E118,"")</f>
        <v/>
      </c>
      <c r="F117" s="26"/>
      <c r="G117" s="27"/>
      <c r="H117" s="24"/>
      <c r="I117" s="28"/>
      <c r="J117" s="28"/>
      <c r="K117" s="28"/>
      <c r="L117" s="28"/>
      <c r="M117" s="28"/>
      <c r="N117" s="12"/>
      <c r="O117" s="12"/>
    </row>
    <row r="118" spans="1:15" ht="47.25">
      <c r="B118" s="17"/>
      <c r="C118" s="17" t="s">
        <v>30</v>
      </c>
      <c r="D118" s="18" t="s">
        <v>150</v>
      </c>
      <c r="E118" s="19" t="str">
        <f>IF(F118="Y",G118,"")</f>
        <v/>
      </c>
      <c r="F118" s="20" t="s">
        <v>27</v>
      </c>
      <c r="G118" s="21" t="str">
        <f>IF(SUM(I118,K118,M118)=0,"",AVERAGE(I118,K118,M118))</f>
        <v/>
      </c>
      <c r="H118" s="17"/>
      <c r="I118" s="23">
        <v>0</v>
      </c>
      <c r="J118" s="23"/>
      <c r="K118" s="23">
        <v>0</v>
      </c>
      <c r="L118" s="23"/>
      <c r="M118" s="23">
        <v>0</v>
      </c>
      <c r="N118" s="17" t="str">
        <f>IF(F118="Y",IF(O118&gt;=$F$4,$E$4,$E$5),"Not tracked")</f>
        <v>Working</v>
      </c>
      <c r="O118" s="17">
        <f>MAX(I118,K118,M118)</f>
        <v>0</v>
      </c>
    </row>
    <row r="119" spans="1:15">
      <c r="B119" s="24" t="s">
        <v>151</v>
      </c>
      <c r="C119" s="24"/>
      <c r="D119" s="25"/>
      <c r="E119" s="13" t="str">
        <f>IF(E120&gt;0,E120,"")</f>
        <v/>
      </c>
      <c r="F119" s="26"/>
      <c r="G119" s="27"/>
      <c r="H119" s="24"/>
      <c r="I119" s="28"/>
      <c r="J119" s="28"/>
      <c r="K119" s="28"/>
      <c r="L119" s="28"/>
      <c r="M119" s="28"/>
      <c r="N119" s="12"/>
      <c r="O119" s="12"/>
    </row>
    <row r="120" spans="1:15" ht="63">
      <c r="B120" s="17"/>
      <c r="C120" s="17" t="s">
        <v>33</v>
      </c>
      <c r="D120" s="18" t="s">
        <v>152</v>
      </c>
      <c r="E120" s="19" t="str">
        <f>IF(F120="Y",G120,"")</f>
        <v/>
      </c>
      <c r="F120" s="20" t="s">
        <v>27</v>
      </c>
      <c r="G120" s="21" t="str">
        <f>IF(SUM(I120,K120,M120)=0,"",AVERAGE(I120,K120,M120))</f>
        <v/>
      </c>
      <c r="H120" s="17"/>
      <c r="I120" s="23">
        <v>0</v>
      </c>
      <c r="J120" s="23"/>
      <c r="K120" s="23">
        <v>0</v>
      </c>
      <c r="L120" s="23"/>
      <c r="M120" s="23">
        <v>0</v>
      </c>
      <c r="N120" s="17" t="str">
        <f>IF(F120="Y",IF(O120&gt;=$F$4,$E$4,$E$5),"Not tracked")</f>
        <v>Working</v>
      </c>
      <c r="O120" s="17">
        <f>MAX(I120,K120,M120)</f>
        <v>0</v>
      </c>
    </row>
    <row r="121" spans="1:15">
      <c r="B121" s="24" t="s">
        <v>153</v>
      </c>
      <c r="C121" s="24"/>
      <c r="D121" s="25"/>
      <c r="E121" s="13" t="str">
        <f>IF(E122&gt;0,E122,"")</f>
        <v/>
      </c>
      <c r="F121" s="26"/>
      <c r="G121" s="27"/>
      <c r="H121" s="24"/>
      <c r="I121" s="28"/>
      <c r="J121" s="28"/>
      <c r="K121" s="28"/>
      <c r="L121" s="28"/>
      <c r="M121" s="28"/>
      <c r="N121" s="12"/>
      <c r="O121" s="12"/>
    </row>
    <row r="122" spans="1:15" ht="31.5">
      <c r="B122" s="17"/>
      <c r="C122" s="17" t="s">
        <v>52</v>
      </c>
      <c r="D122" s="18" t="s">
        <v>154</v>
      </c>
      <c r="E122" s="19" t="str">
        <f>IF(F122="Y",G122,"")</f>
        <v/>
      </c>
      <c r="F122" s="20" t="s">
        <v>27</v>
      </c>
      <c r="G122" s="21" t="str">
        <f>IF(SUM(I122,K122,M122)=0,"",AVERAGE(I122,K122,M122))</f>
        <v/>
      </c>
      <c r="H122" s="17"/>
      <c r="I122" s="23">
        <v>0</v>
      </c>
      <c r="J122" s="23"/>
      <c r="K122" s="23">
        <v>0</v>
      </c>
      <c r="L122" s="23"/>
      <c r="M122" s="23">
        <v>0</v>
      </c>
      <c r="N122" s="17" t="str">
        <f>IF(F122="Y",IF(O122&gt;=$F$4,$E$4,$E$5),"Not tracked")</f>
        <v>Working</v>
      </c>
      <c r="O122" s="17">
        <f>MAX(I122,K122,M122)</f>
        <v>0</v>
      </c>
    </row>
    <row r="123" spans="1:15">
      <c r="B123" s="24" t="s">
        <v>155</v>
      </c>
      <c r="C123" s="24"/>
      <c r="D123" s="25"/>
      <c r="E123" s="13" t="str">
        <f>IF(E124&gt;0,E124,"")</f>
        <v/>
      </c>
      <c r="F123" s="26"/>
      <c r="G123" s="27"/>
      <c r="H123" s="24"/>
      <c r="I123" s="28"/>
      <c r="J123" s="28"/>
      <c r="K123" s="28"/>
      <c r="L123" s="28"/>
      <c r="M123" s="28"/>
      <c r="N123" s="12"/>
      <c r="O123" s="12"/>
    </row>
    <row r="124" spans="1:15" ht="31.5">
      <c r="B124" s="17"/>
      <c r="C124" s="17" t="s">
        <v>55</v>
      </c>
      <c r="D124" s="18" t="s">
        <v>156</v>
      </c>
      <c r="E124" s="19" t="str">
        <f>IF(F124="Y",G124,"")</f>
        <v/>
      </c>
      <c r="F124" s="20" t="s">
        <v>27</v>
      </c>
      <c r="G124" s="21" t="str">
        <f>IF(SUM(I124,K124,M124)=0,"",AVERAGE(I124,K124,M124))</f>
        <v/>
      </c>
      <c r="H124" s="17"/>
      <c r="I124" s="23">
        <v>0</v>
      </c>
      <c r="J124" s="23"/>
      <c r="K124" s="23">
        <v>0</v>
      </c>
      <c r="L124" s="23"/>
      <c r="M124" s="23">
        <v>0</v>
      </c>
      <c r="N124" s="17" t="str">
        <f>IF(F124="Y",IF(O124&gt;=$F$4,$E$4,$E$5),"Not tracked")</f>
        <v>Working</v>
      </c>
      <c r="O124" s="17">
        <f>MAX(I124,K124,M124)</f>
        <v>0</v>
      </c>
    </row>
    <row r="125" spans="1:15">
      <c r="B125" s="24" t="s">
        <v>157</v>
      </c>
      <c r="C125" s="24"/>
      <c r="D125" s="25"/>
      <c r="E125" s="13" t="str">
        <f>IF(E126&gt;0,E126,"")</f>
        <v/>
      </c>
      <c r="F125" s="26"/>
      <c r="G125" s="27"/>
      <c r="H125" s="24"/>
      <c r="I125" s="28"/>
      <c r="J125" s="28"/>
      <c r="K125" s="28"/>
      <c r="L125" s="28"/>
      <c r="M125" s="28"/>
      <c r="N125" s="12"/>
      <c r="O125" s="12"/>
    </row>
    <row r="126" spans="1:15" ht="31.5">
      <c r="B126" s="17"/>
      <c r="C126" s="17" t="s">
        <v>58</v>
      </c>
      <c r="D126" s="18" t="s">
        <v>158</v>
      </c>
      <c r="E126" s="19" t="str">
        <f>IF(F126="Y",G126,"")</f>
        <v/>
      </c>
      <c r="F126" s="20" t="s">
        <v>27</v>
      </c>
      <c r="G126" s="21" t="str">
        <f>IF(SUM(I126,K126,M126)=0,"",AVERAGE(I126,K126,M126))</f>
        <v/>
      </c>
      <c r="H126" s="17"/>
      <c r="I126" s="23">
        <v>0</v>
      </c>
      <c r="J126" s="23"/>
      <c r="K126" s="23">
        <v>0</v>
      </c>
      <c r="L126" s="23"/>
      <c r="M126" s="23">
        <v>0</v>
      </c>
      <c r="N126" s="17" t="str">
        <f>IF(F126="Y",IF(O126&gt;=$F$4,$E$4,$E$5),"Not tracked")</f>
        <v>Working</v>
      </c>
      <c r="O126" s="17">
        <f>MAX(I126,K126,M126)</f>
        <v>0</v>
      </c>
    </row>
    <row r="127" spans="1:15">
      <c r="B127" s="24" t="s">
        <v>159</v>
      </c>
      <c r="C127" s="24"/>
      <c r="D127" s="25"/>
      <c r="E127" s="13" t="str">
        <f>IF(E128&gt;0,E128,"")</f>
        <v/>
      </c>
      <c r="F127" s="26"/>
      <c r="G127" s="27"/>
      <c r="H127" s="24"/>
      <c r="I127" s="28"/>
      <c r="J127" s="28"/>
      <c r="K127" s="28"/>
      <c r="L127" s="28"/>
      <c r="M127" s="28"/>
      <c r="N127" s="12"/>
      <c r="O127" s="12"/>
    </row>
    <row r="128" spans="1:15" ht="31.5">
      <c r="B128" s="17"/>
      <c r="C128" s="17" t="s">
        <v>61</v>
      </c>
      <c r="D128" s="18" t="s">
        <v>160</v>
      </c>
      <c r="E128" s="19" t="str">
        <f>IF(F128="Y",G128,"")</f>
        <v/>
      </c>
      <c r="F128" s="20" t="s">
        <v>27</v>
      </c>
      <c r="G128" s="21" t="str">
        <f>IF(SUM(I128,K128,M128)=0,"",AVERAGE(I128,K128,M128))</f>
        <v/>
      </c>
      <c r="H128" s="17"/>
      <c r="I128" s="23">
        <v>0</v>
      </c>
      <c r="J128" s="23"/>
      <c r="K128" s="23">
        <v>0</v>
      </c>
      <c r="L128" s="23"/>
      <c r="M128" s="23">
        <v>0</v>
      </c>
      <c r="N128" s="17" t="str">
        <f>IF(F128="Y",IF(O128&gt;=$F$4,$E$4,$E$5),"Not tracked")</f>
        <v>Working</v>
      </c>
      <c r="O128" s="17">
        <f>MAX(I128,K128,M128)</f>
        <v>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185</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DCREVIDEO</dc:creator>
  <cp:lastModifiedBy>DCREVIDEO</cp:lastModifiedBy>
  <cp:revision>3</cp:revision>
  <dcterms:created xsi:type="dcterms:W3CDTF">2012-08-12T15:16:24Z</dcterms:created>
  <dcterms:modified xsi:type="dcterms:W3CDTF">2012-10-25T05:14:31Z</dcterms:modified>
</cp:coreProperties>
</file>