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0" yWindow="0" windowWidth="25605" windowHeight="16065" tabRatio="500"/>
  </bookViews>
  <sheets>
    <sheet name="Master Sheet" sheetId="26" r:id="rId1"/>
  </sheets>
  <definedNames>
    <definedName name="_xlnm._FilterDatabase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26"/>
  <c r="G66"/>
  <c r="E66" s="1"/>
  <c r="G64"/>
  <c r="E64" s="1"/>
  <c r="G62"/>
  <c r="E62" s="1"/>
  <c r="G59"/>
  <c r="E59" s="1"/>
  <c r="G57"/>
  <c r="E57"/>
  <c r="G55"/>
  <c r="E55" s="1"/>
  <c r="G53"/>
  <c r="E53" s="1"/>
  <c r="G50"/>
  <c r="E50" s="1"/>
  <c r="G48"/>
  <c r="E48" s="1"/>
  <c r="G46"/>
  <c r="E46" s="1"/>
  <c r="G44"/>
  <c r="E44" s="1"/>
  <c r="G42"/>
  <c r="E42"/>
  <c r="G41"/>
  <c r="E41"/>
  <c r="G40"/>
  <c r="E40"/>
  <c r="G38"/>
  <c r="E38" s="1"/>
  <c r="G35"/>
  <c r="E35" s="1"/>
  <c r="G33"/>
  <c r="E33" s="1"/>
  <c r="G31"/>
  <c r="E31" s="1"/>
  <c r="G29"/>
  <c r="E29" s="1"/>
  <c r="G27"/>
  <c r="E27" s="1"/>
  <c r="G25"/>
  <c r="E25" s="1"/>
  <c r="G23"/>
  <c r="E23" s="1"/>
  <c r="O42"/>
  <c r="N42"/>
  <c r="O41"/>
  <c r="N41"/>
  <c r="O66"/>
  <c r="N66"/>
  <c r="O64"/>
  <c r="N64" s="1"/>
  <c r="O62"/>
  <c r="N62" s="1"/>
  <c r="O59"/>
  <c r="N59"/>
  <c r="O57"/>
  <c r="N57"/>
  <c r="O55"/>
  <c r="N55"/>
  <c r="O53"/>
  <c r="N53" s="1"/>
  <c r="O50"/>
  <c r="N50" s="1"/>
  <c r="O48"/>
  <c r="N48"/>
  <c r="O46"/>
  <c r="N46"/>
  <c r="O44"/>
  <c r="N44" s="1"/>
  <c r="O40"/>
  <c r="N40"/>
  <c r="O38"/>
  <c r="N38" s="1"/>
  <c r="O35"/>
  <c r="N35"/>
  <c r="O33"/>
  <c r="N33"/>
  <c r="O31"/>
  <c r="N31" s="1"/>
  <c r="O29"/>
  <c r="N29" s="1"/>
  <c r="O27"/>
  <c r="N27"/>
  <c r="O25"/>
  <c r="N25" s="1"/>
  <c r="O23"/>
  <c r="N23" s="1"/>
  <c r="O21"/>
  <c r="N21"/>
  <c r="J6"/>
  <c r="J5"/>
  <c r="L4"/>
  <c r="K4"/>
  <c r="K5" l="1"/>
  <c r="L5" s="1"/>
  <c r="K6"/>
  <c r="L6" s="1"/>
  <c r="E65"/>
  <c r="E63"/>
  <c r="E61"/>
  <c r="E58"/>
  <c r="E56"/>
  <c r="E54"/>
  <c r="E52"/>
  <c r="E49"/>
  <c r="E47"/>
  <c r="E45"/>
  <c r="E43"/>
  <c r="E39"/>
  <c r="E37"/>
  <c r="E34"/>
  <c r="E32"/>
  <c r="E30"/>
  <c r="E28"/>
  <c r="E26"/>
  <c r="E24"/>
  <c r="E22"/>
  <c r="G21"/>
  <c r="E21"/>
  <c r="E20" s="1"/>
  <c r="E60" l="1"/>
  <c r="E11" s="1"/>
  <c r="F11" s="1"/>
  <c r="E51"/>
  <c r="E10" s="1"/>
  <c r="F10" s="1"/>
  <c r="E36"/>
  <c r="F9" s="1"/>
  <c r="E19"/>
  <c r="E8" s="1"/>
  <c r="F8" s="1"/>
</calcChain>
</file>

<file path=xl/sharedStrings.xml><?xml version="1.0" encoding="utf-8"?>
<sst xmlns="http://schemas.openxmlformats.org/spreadsheetml/2006/main" count="150" uniqueCount="81">
  <si>
    <t>STUDENT:</t>
  </si>
  <si>
    <t>Scoring Limits</t>
  </si>
  <si>
    <t>TEACHER:</t>
  </si>
  <si>
    <t>Meets</t>
  </si>
  <si>
    <t>SCHOOL:</t>
  </si>
  <si>
    <t>Working</t>
  </si>
  <si>
    <t>YEAR:</t>
  </si>
  <si>
    <t>Academic Legend</t>
  </si>
  <si>
    <t>Operations &amp; Algebraic Thinking</t>
  </si>
  <si>
    <t>Number &amp; Operations in Base Ten</t>
  </si>
  <si>
    <t>Measurement &amp; Data</t>
  </si>
  <si>
    <t>Geometry</t>
  </si>
  <si>
    <t>Tracking</t>
  </si>
  <si>
    <t>Avg Score</t>
  </si>
  <si>
    <t>Eval 1 Date</t>
  </si>
  <si>
    <t>Eval 1 Score</t>
  </si>
  <si>
    <t>Eval 2 Date</t>
  </si>
  <si>
    <t>Eval 2 Score</t>
  </si>
  <si>
    <t>Eval 3 Date</t>
  </si>
  <si>
    <t>Eval 3 Score</t>
  </si>
  <si>
    <t>1.OA.1</t>
  </si>
  <si>
    <t>1.1.1</t>
  </si>
  <si>
    <t>Use addition &amp; subtraction within 20 to solve word problem involving situations of adding to, taking from, putting together, taking apart, &amp; comparing, with unknowns in all positions ( by using objects, drawing &amp; equations with a symbol for the unknown number to represent the problem.</t>
  </si>
  <si>
    <t>1.OA.2</t>
  </si>
  <si>
    <t>1.2.1</t>
  </si>
  <si>
    <t>Solve word problems that call for addition of three whole numbers whose sum is less than or equal to 20, (by using objects, drawing, &amp; equations with a symbol for the unknown number to represent the problem).</t>
  </si>
  <si>
    <t>1.OA.3</t>
  </si>
  <si>
    <t>1.3.1</t>
  </si>
  <si>
    <t>Apply properties of operations as strategies to add &amp; subtract ( Commutative property of addition) Associative property 2+6+4=2+10=12)</t>
  </si>
  <si>
    <t>1.OA.4</t>
  </si>
  <si>
    <t>1.4.1</t>
  </si>
  <si>
    <t>Understand subtraction as an unknown addend problem . (Subtract 10-8 by finding the number that makes 10 when added to 8. Add &amp; subtract within 20.</t>
  </si>
  <si>
    <t>1.OA.5</t>
  </si>
  <si>
    <t>1.5.1</t>
  </si>
  <si>
    <t>Relate counting to addition &amp; subtraction ( by counting on 2 to add 2)</t>
  </si>
  <si>
    <t>1.OA.6</t>
  </si>
  <si>
    <t>1.6.1</t>
  </si>
  <si>
    <t>Add &amp; subtract within 20, demonstrating fluency for addition &amp; subtraction within 10. Use strategies such as counting on; making ten ( 8+6=8+2+4=10+4=14); decomposing a number leading to a ten (13-4=13-3-1=10-1=9); using the relationship between addition &amp; subtraction (knowing that 8+4=12, one know 12-8=4)  &amp; creating equivalent but easier or known sums (adding 6+7 by creating the known equivalent 6+6+1=12+1=13)</t>
  </si>
  <si>
    <t>1.OA.7</t>
  </si>
  <si>
    <t>1.7.1</t>
  </si>
  <si>
    <t>Understand the meaning of equal sign, &amp; determine if equations involving addition &amp; subtraction are true or false. (which of the following equations are true and which are false? 6=6, 7=8-1, 5+2=2+5</t>
  </si>
  <si>
    <t>1.OA.8</t>
  </si>
  <si>
    <t>1.8.1</t>
  </si>
  <si>
    <t>Determine the unknown whole number in an addition or subtraction equation relation 3 whole numbers.  (determine the unknown number that makes the equation true in each of the equations 8+ ? =11. 5=__-3, 6+6+ ___</t>
  </si>
  <si>
    <t>1.NBT.1</t>
  </si>
  <si>
    <t>Count to 120, starting at any number less than 120. In this rang, read and write numerals &amp; represent a number of objects with a written numeral.</t>
  </si>
  <si>
    <t>1.NBT.2</t>
  </si>
  <si>
    <t>Understand that the two digits of a two digit number represent amounts of tens and ones. Understand the following as special cases.</t>
  </si>
  <si>
    <t>10 can be thought of as a bundle of ten one - called a "ten"</t>
  </si>
  <si>
    <t>1.2.2</t>
  </si>
  <si>
    <t>The numbers from 11 to 19 are composed of a ten &amp; one, two , three, four, five, six, seven, eight, or nine one.</t>
  </si>
  <si>
    <t>1.2.3</t>
  </si>
  <si>
    <t>The numbers 10, 20, 30, 40, 50, 60, 70, 80, 90 refer to one, two, three, four, five, six, seven, eight, or nine, tens &amp; 0 ones,</t>
  </si>
  <si>
    <t>1.NBT.3</t>
  </si>
  <si>
    <t>Compare 2 - 2-digit numbers based on meanings of the tens and ones digits, recording the results of comparisons with symbols &gt;, =, &amp; &lt;.</t>
  </si>
  <si>
    <t>1.NBT.4</t>
  </si>
  <si>
    <t>Add within 100, including adding a two-digit number &amp; a one-digit number, &amp; adding a two digit number and a multiple of 10 using concrete models or drawings &amp; strategies based on place value, properties of operations, and/or the relationship between addition and subtraction; relate the strategy to a written method &amp; explain the reasoning used.</t>
  </si>
  <si>
    <t>1.NBT.5</t>
  </si>
  <si>
    <t>Given a two-digit number, mentally find 10 more or 10 less than the number, without having to count; explain the reasoning used.</t>
  </si>
  <si>
    <t>1.NBT.6</t>
  </si>
  <si>
    <t>Subtract multiples of 10 in the range 10-90 from multiples of 10 in the rang 10-90 0 explain the reasoning used.</t>
  </si>
  <si>
    <t>1.MD.1</t>
  </si>
  <si>
    <t>Order Three objects by length; compare the lengths of two objects indirectly by using a third object.</t>
  </si>
  <si>
    <t>1.MD.2</t>
  </si>
  <si>
    <t>Express the length of an object as a whole number of length units, by laying multiple copies of a shorter object end to end; understand that the length measurement of an object is the number of same size length units that span it with no gaps or overlaps.</t>
  </si>
  <si>
    <t>1.MD.3</t>
  </si>
  <si>
    <t>Tell and write time in hours and half-hours using analog and digital clocks.</t>
  </si>
  <si>
    <t>1.MD.4</t>
  </si>
  <si>
    <t>Organize, represent, and interpret data with up to three categories; ask &amp; answer questions about the total number of data points, how many in each category, &amp; how many more or less are in one category than in another.</t>
  </si>
  <si>
    <t>1.G.1</t>
  </si>
  <si>
    <t>Distinguish between defining attributes (triangles are closed &amp; tree-sided) versus non-defining attributes (color, orientation, overall size); build &amp; draw shapes to possess defining attributes.</t>
  </si>
  <si>
    <t>1.G.2</t>
  </si>
  <si>
    <t>Compose 2-D Shapes (rectangle, square, trapezoid, triangle, half-circle, &amp; quarter-circles) or 3-D shapes (cubes, right rectangular prisms, right circular cones, &amp; right circular cylinders) to create a composite shapes, &amp; compose new shapes from the composite shape.</t>
  </si>
  <si>
    <t>1.G.3</t>
  </si>
  <si>
    <t>Partition circles &amp; rectangles into 2 &amp; 4 equal shares, describe the shares using the words halves, fourths, &amp; quarters, &amp; use the phrases help of , fourth of, &amp; quarter of. Describe the whole as two of, or four of the shares. Understand for these examples that decomposing into more equal shares creates smaller shares.</t>
  </si>
  <si>
    <t>Master Math Tracking Standards - Grade 1</t>
  </si>
  <si>
    <t>Overall Stats</t>
  </si>
  <si>
    <t>Total</t>
  </si>
  <si>
    <t>Status</t>
  </si>
  <si>
    <t>Max</t>
  </si>
  <si>
    <t>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</si>
</sst>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0"/>
    <numFmt numFmtId="165" formatCode="0.000"/>
  </numFmts>
  <fonts count="13">
    <font>
      <sz val="12"/>
      <color rgb="FF000000"/>
      <name val="Calibri"/>
      <family val="2"/>
      <charset val="1"/>
    </font>
    <font>
      <sz val="10"/>
      <name val="Arial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  <font>
      <sz val="12"/>
      <color rgb="FF000000"/>
      <name val="Calibri"/>
      <family val="2"/>
      <charset val="1"/>
    </font>
    <font>
      <sz val="36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8"/>
      <color theme="8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B9CDE5"/>
        <bgColor rgb="FFC0C0C0"/>
      </patternFill>
    </fill>
    <fill>
      <patternFill patternType="solid">
        <fgColor rgb="FF1F5FA0"/>
        <bgColor rgb="FF008080"/>
      </patternFill>
    </fill>
    <fill>
      <patternFill patternType="solid">
        <fgColor rgb="FF7EB2E6"/>
        <bgColor rgb="FF99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43" fontId="1" fillId="0" borderId="0" applyBorder="0" applyAlignment="0" applyProtection="0"/>
    <xf numFmtId="0" fontId="6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Alignment="1">
      <alignment horizontal="right"/>
    </xf>
    <xf numFmtId="0" fontId="2" fillId="2" borderId="0" xfId="2" applyFont="1" applyFill="1" applyBorder="1" applyAlignment="1" applyProtection="1">
      <alignment horizontal="left"/>
    </xf>
    <xf numFmtId="164" fontId="2" fillId="2" borderId="0" xfId="2" applyNumberFormat="1" applyFont="1" applyFill="1" applyBorder="1" applyAlignment="1" applyProtection="1">
      <alignment wrapText="1"/>
    </xf>
    <xf numFmtId="0" fontId="2" fillId="2" borderId="0" xfId="2" applyFont="1" applyFill="1" applyBorder="1" applyAlignment="1" applyProtection="1"/>
    <xf numFmtId="165" fontId="2" fillId="2" borderId="0" xfId="2" applyNumberFormat="1" applyFont="1" applyFill="1" applyBorder="1" applyAlignment="1" applyProtection="1">
      <alignment wrapText="1"/>
    </xf>
    <xf numFmtId="0" fontId="3" fillId="3" borderId="0" xfId="3" applyFont="1" applyFill="1" applyBorder="1" applyAlignment="1" applyProtection="1">
      <alignment horizontal="right"/>
    </xf>
    <xf numFmtId="0" fontId="0" fillId="0" borderId="1" xfId="0" applyBorder="1"/>
    <xf numFmtId="0" fontId="4" fillId="4" borderId="0" xfId="0" applyFont="1" applyFill="1" applyAlignment="1"/>
    <xf numFmtId="165" fontId="4" fillId="4" borderId="0" xfId="0" applyNumberFormat="1" applyFont="1" applyFill="1" applyAlignment="1"/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0" fillId="5" borderId="0" xfId="0" applyFont="1" applyFill="1"/>
    <xf numFmtId="165" fontId="0" fillId="5" borderId="0" xfId="0" applyNumberFormat="1" applyFill="1"/>
    <xf numFmtId="0" fontId="0" fillId="5" borderId="0" xfId="0" applyFill="1" applyAlignment="1">
      <alignment horizontal="center"/>
    </xf>
    <xf numFmtId="164" fontId="0" fillId="5" borderId="0" xfId="0" applyNumberFormat="1" applyFill="1"/>
    <xf numFmtId="0" fontId="0" fillId="0" borderId="1" xfId="0" applyFont="1" applyBorder="1" applyAlignment="1">
      <alignment wrapText="1"/>
    </xf>
    <xf numFmtId="165" fontId="0" fillId="0" borderId="2" xfId="0" applyNumberFormat="1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16" fontId="0" fillId="0" borderId="2" xfId="0" applyNumberFormat="1" applyBorder="1"/>
    <xf numFmtId="0" fontId="0" fillId="0" borderId="2" xfId="0" applyBorder="1"/>
    <xf numFmtId="0" fontId="0" fillId="5" borderId="1" xfId="0" applyFont="1" applyFill="1" applyBorder="1"/>
    <xf numFmtId="0" fontId="0" fillId="5" borderId="1" xfId="0" applyFill="1" applyBorder="1" applyAlignment="1">
      <alignment wrapText="1"/>
    </xf>
    <xf numFmtId="165" fontId="0" fillId="5" borderId="2" xfId="0" applyNumberFormat="1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0" fontId="0" fillId="5" borderId="2" xfId="0" applyFill="1" applyBorder="1"/>
    <xf numFmtId="0" fontId="4" fillId="4" borderId="0" xfId="0" applyFont="1" applyFill="1"/>
    <xf numFmtId="165" fontId="4" fillId="4" borderId="0" xfId="0" applyNumberFormat="1" applyFont="1" applyFill="1"/>
    <xf numFmtId="164" fontId="4" fillId="4" borderId="0" xfId="0" applyNumberFormat="1" applyFont="1" applyFill="1"/>
    <xf numFmtId="0" fontId="4" fillId="4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/>
    <xf numFmtId="0" fontId="10" fillId="0" borderId="0" xfId="0" applyFont="1"/>
    <xf numFmtId="0" fontId="11" fillId="4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center"/>
    </xf>
    <xf numFmtId="9" fontId="0" fillId="0" borderId="0" xfId="6" applyFont="1"/>
    <xf numFmtId="0" fontId="0" fillId="0" borderId="0" xfId="0" applyAlignment="1">
      <alignment horizontal="right"/>
    </xf>
    <xf numFmtId="10" fontId="12" fillId="0" borderId="0" xfId="6" applyNumberFormat="1" applyFont="1" applyAlignment="1">
      <alignment horizontal="left"/>
    </xf>
    <xf numFmtId="165" fontId="0" fillId="0" borderId="0" xfId="0" applyNumberForma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left"/>
    </xf>
    <xf numFmtId="164" fontId="0" fillId="0" borderId="0" xfId="0" applyNumberFormat="1" applyBorder="1" applyAlignment="1">
      <alignment horizontal="center"/>
    </xf>
  </cellXfs>
  <cellStyles count="8">
    <cellStyle name="Comma" xfId="1" builtinId="3"/>
    <cellStyle name="Followed Hyperlink" xfId="5" builtinId="9" hidden="1"/>
    <cellStyle name="Heading 1" xfId="2" builtinId="16"/>
    <cellStyle name="Hyperlink" xfId="4" builtinId="8" hidden="1"/>
    <cellStyle name="Normal" xfId="0" builtinId="0"/>
    <cellStyle name="Percent" xfId="6" builtinId="5"/>
    <cellStyle name="TableStyleLight1" xfId="1"/>
    <cellStyle name="Title" xfId="3" builtinId="1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7EB2E6"/>
      <rgbColor rgb="00993366"/>
      <rgbColor rgb="00FFFFCC"/>
      <rgbColor rgb="00CCFFFF"/>
      <rgbColor rgb="00660066"/>
      <rgbColor rgb="00FF8080"/>
      <rgbColor rgb="001F5FA0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zoomScale="85" zoomScaleNormal="85" workbookViewId="0"/>
  </sheetViews>
  <sheetFormatPr defaultColWidth="11" defaultRowHeight="15.75"/>
  <cols>
    <col min="4" max="4" width="61" customWidth="1"/>
  </cols>
  <sheetData>
    <row r="1" spans="3:12" ht="46.5">
      <c r="D1" s="35" t="s">
        <v>75</v>
      </c>
    </row>
    <row r="2" spans="3:12">
      <c r="C2" s="1" t="s">
        <v>0</v>
      </c>
    </row>
    <row r="3" spans="3:12">
      <c r="C3" s="1" t="s">
        <v>2</v>
      </c>
      <c r="E3" s="36" t="s">
        <v>1</v>
      </c>
      <c r="F3" s="37"/>
      <c r="J3" s="36" t="s">
        <v>76</v>
      </c>
      <c r="K3" s="37"/>
      <c r="L3" s="37"/>
    </row>
    <row r="4" spans="3:12">
      <c r="C4" s="1" t="s">
        <v>4</v>
      </c>
      <c r="E4" s="1" t="s">
        <v>3</v>
      </c>
      <c r="F4">
        <v>80</v>
      </c>
      <c r="J4" t="s">
        <v>77</v>
      </c>
      <c r="K4">
        <f>COUNTIF(F20:F199,"Y")</f>
        <v>23</v>
      </c>
      <c r="L4" s="38" t="str">
        <f>CONCATENATE("out of ",COUNTA(C20:C199))</f>
        <v>out of 23</v>
      </c>
    </row>
    <row r="5" spans="3:12">
      <c r="C5" s="1" t="s">
        <v>6</v>
      </c>
      <c r="E5" s="1" t="s">
        <v>5</v>
      </c>
      <c r="F5">
        <v>51</v>
      </c>
      <c r="J5" s="39" t="str">
        <f>E4</f>
        <v>Meets</v>
      </c>
      <c r="K5">
        <f>COUNTIF(N20:N199,J5)</f>
        <v>0</v>
      </c>
      <c r="L5" s="40">
        <f>SUM(K5/$K$4)</f>
        <v>0</v>
      </c>
    </row>
    <row r="6" spans="3:12">
      <c r="C6" s="1"/>
      <c r="J6" s="39" t="str">
        <f>E5</f>
        <v>Working</v>
      </c>
      <c r="K6">
        <f>COUNTIF(N20:N199,J6)</f>
        <v>23</v>
      </c>
      <c r="L6" s="40">
        <f>SUM(K6/$K$4)</f>
        <v>1</v>
      </c>
    </row>
    <row r="7" spans="3:12">
      <c r="D7" s="4"/>
      <c r="E7" s="5"/>
      <c r="F7" s="2" t="s">
        <v>7</v>
      </c>
      <c r="G7" s="3"/>
      <c r="H7" s="4"/>
    </row>
    <row r="8" spans="3:12">
      <c r="C8" s="1"/>
      <c r="D8" s="6" t="s">
        <v>8</v>
      </c>
      <c r="E8" s="41" t="str">
        <f>E19</f>
        <v/>
      </c>
      <c r="F8" s="43" t="str">
        <f>IF(E8="","No data",IF(E8&gt;=$F$3,"Meets Standard",IF(E8&gt;=$F$4,"Working Towards Standards","Below the Standard")))</f>
        <v>No data</v>
      </c>
      <c r="G8" s="44"/>
      <c r="H8" s="42"/>
    </row>
    <row r="9" spans="3:12">
      <c r="D9" s="6" t="s">
        <v>9</v>
      </c>
      <c r="E9" s="41" t="str">
        <f>E36</f>
        <v/>
      </c>
      <c r="F9" s="43" t="str">
        <f>IF(E9="","No data",IF(E9&gt;=$F$3,"Meets Standard",IF(E9&gt;=$F$4,"Working Towards Standards","Below the Standard")))</f>
        <v>No data</v>
      </c>
      <c r="G9" s="42"/>
      <c r="H9" s="42"/>
    </row>
    <row r="10" spans="3:12">
      <c r="D10" s="6" t="s">
        <v>10</v>
      </c>
      <c r="E10" s="41" t="str">
        <f>E51</f>
        <v/>
      </c>
      <c r="F10" s="43" t="str">
        <f>IF(E10="","No data",IF(E10&gt;=$F$3,"Meets Standard",IF(E10&gt;=$F$4,"Working Towards Standards","Below the Standard")))</f>
        <v>No data</v>
      </c>
      <c r="G10" s="42"/>
      <c r="H10" s="42"/>
    </row>
    <row r="11" spans="3:12">
      <c r="D11" s="6" t="s">
        <v>11</v>
      </c>
      <c r="E11" s="41" t="str">
        <f>E60</f>
        <v/>
      </c>
      <c r="F11" s="43" t="str">
        <f>IF(E11="","No data",IF(E11&gt;=$F$3,"Meets Standard",IF(E11&gt;=$F$4,"Working Towards Standards","Below the Standard")))</f>
        <v>No data</v>
      </c>
      <c r="G11" s="42"/>
      <c r="H11" s="42"/>
    </row>
    <row r="19" spans="1:15">
      <c r="A19" s="8" t="s">
        <v>8</v>
      </c>
      <c r="B19" s="8"/>
      <c r="C19" s="8"/>
      <c r="D19" s="8"/>
      <c r="E19" s="9" t="str">
        <f>IF(SUM(E20,E22,E24,E26,E28,E30,E32,E34)=0,"",AVERAGE(E20,E22,E24,E26,E28,E30,E32,E34))</f>
        <v/>
      </c>
      <c r="F19" s="10" t="s">
        <v>12</v>
      </c>
      <c r="G19" s="11" t="s">
        <v>13</v>
      </c>
      <c r="H19" s="10" t="s">
        <v>14</v>
      </c>
      <c r="I19" s="10" t="s">
        <v>15</v>
      </c>
      <c r="J19" s="10" t="s">
        <v>16</v>
      </c>
      <c r="K19" s="10" t="s">
        <v>17</v>
      </c>
      <c r="L19" s="10" t="s">
        <v>18</v>
      </c>
      <c r="M19" s="10" t="s">
        <v>19</v>
      </c>
      <c r="N19" s="10" t="s">
        <v>78</v>
      </c>
      <c r="O19" s="10" t="s">
        <v>79</v>
      </c>
    </row>
    <row r="20" spans="1:15">
      <c r="B20" s="12" t="s">
        <v>20</v>
      </c>
      <c r="C20" s="12"/>
      <c r="D20" s="12"/>
      <c r="E20" s="13" t="str">
        <f>IF(E21&gt;0,E21,"")</f>
        <v/>
      </c>
      <c r="F20" s="14"/>
      <c r="G20" s="15"/>
      <c r="H20" s="12"/>
      <c r="I20" s="12"/>
      <c r="J20" s="12"/>
      <c r="K20" s="12"/>
      <c r="L20" s="12"/>
      <c r="M20" s="12"/>
      <c r="N20" s="12"/>
      <c r="O20" s="12"/>
    </row>
    <row r="21" spans="1:15" ht="78.75">
      <c r="B21" s="7"/>
      <c r="C21" s="7" t="s">
        <v>21</v>
      </c>
      <c r="D21" s="16" t="s">
        <v>22</v>
      </c>
      <c r="E21" s="17" t="str">
        <f>IF(F21="Y",G21,"")</f>
        <v/>
      </c>
      <c r="F21" s="18" t="s">
        <v>80</v>
      </c>
      <c r="G21" s="19" t="str">
        <f>IF(SUM(I21,K21,M21)&gt;0,AVERAGE(I21,K21,M21),"")</f>
        <v/>
      </c>
      <c r="H21" s="20"/>
      <c r="I21" s="21">
        <v>0</v>
      </c>
      <c r="J21" s="21"/>
      <c r="K21" s="21">
        <v>0</v>
      </c>
      <c r="L21" s="21"/>
      <c r="M21" s="21">
        <v>0</v>
      </c>
      <c r="N21" s="7" t="str">
        <f>IF(F21="Y",IF(O21&gt;=$F$4,$E$4,$E$5),"Not tracked")</f>
        <v>Working</v>
      </c>
      <c r="O21" s="7">
        <f>MAX(I21,K21,M21)</f>
        <v>0</v>
      </c>
    </row>
    <row r="22" spans="1:15">
      <c r="B22" s="22" t="s">
        <v>23</v>
      </c>
      <c r="C22" s="22"/>
      <c r="D22" s="23"/>
      <c r="E22" s="24" t="str">
        <f>IF(E23&gt;0,E23,"")</f>
        <v/>
      </c>
      <c r="F22" s="25"/>
      <c r="G22" s="26"/>
      <c r="H22" s="27"/>
      <c r="I22" s="27"/>
      <c r="J22" s="27"/>
      <c r="K22" s="27"/>
      <c r="L22" s="27"/>
      <c r="M22" s="27"/>
      <c r="N22" s="12"/>
      <c r="O22" s="12"/>
    </row>
    <row r="23" spans="1:15" ht="63">
      <c r="B23" s="7"/>
      <c r="C23" s="7" t="s">
        <v>24</v>
      </c>
      <c r="D23" s="16" t="s">
        <v>25</v>
      </c>
      <c r="E23" s="17" t="str">
        <f>IF(F23="Y",G23,"")</f>
        <v/>
      </c>
      <c r="F23" s="18" t="s">
        <v>80</v>
      </c>
      <c r="G23" s="19" t="str">
        <f>IF(SUM(I23,K23,M23)&gt;0,AVERAGE(I23,K23,M23),"")</f>
        <v/>
      </c>
      <c r="H23" s="20"/>
      <c r="I23" s="21">
        <v>0</v>
      </c>
      <c r="J23" s="21"/>
      <c r="K23" s="21">
        <v>0</v>
      </c>
      <c r="L23" s="21"/>
      <c r="M23" s="21">
        <v>0</v>
      </c>
      <c r="N23" s="7" t="str">
        <f>IF(F23="Y",IF(O23&gt;=$F$4,$E$4,$E$5),"Not tracked")</f>
        <v>Working</v>
      </c>
      <c r="O23" s="7">
        <f>MAX(I23,K23,M23)</f>
        <v>0</v>
      </c>
    </row>
    <row r="24" spans="1:15">
      <c r="B24" s="22" t="s">
        <v>26</v>
      </c>
      <c r="C24" s="22"/>
      <c r="D24" s="23"/>
      <c r="E24" s="24" t="str">
        <f>IF(E25&gt;0,E25,"")</f>
        <v/>
      </c>
      <c r="F24" s="25"/>
      <c r="G24" s="26"/>
      <c r="H24" s="27"/>
      <c r="I24" s="27"/>
      <c r="J24" s="27"/>
      <c r="K24" s="27"/>
      <c r="L24" s="27"/>
      <c r="M24" s="27"/>
      <c r="N24" s="12"/>
      <c r="O24" s="12"/>
    </row>
    <row r="25" spans="1:15" ht="47.25">
      <c r="B25" s="7"/>
      <c r="C25" s="7" t="s">
        <v>27</v>
      </c>
      <c r="D25" s="16" t="s">
        <v>28</v>
      </c>
      <c r="E25" s="17" t="str">
        <f>IF(F25="Y",G25,"")</f>
        <v/>
      </c>
      <c r="F25" s="18" t="s">
        <v>80</v>
      </c>
      <c r="G25" s="19" t="str">
        <f>IF(SUM(I25,K25,M25)&gt;0,AVERAGE(I25,K25,M25),"")</f>
        <v/>
      </c>
      <c r="H25" s="20"/>
      <c r="I25" s="21">
        <v>0</v>
      </c>
      <c r="J25" s="21"/>
      <c r="K25" s="21">
        <v>0</v>
      </c>
      <c r="L25" s="21"/>
      <c r="M25" s="21">
        <v>0</v>
      </c>
      <c r="N25" s="7" t="str">
        <f>IF(F25="Y",IF(O25&gt;=$F$4,$E$4,$E$5),"Not tracked")</f>
        <v>Working</v>
      </c>
      <c r="O25" s="7">
        <f>MAX(I25,K25,M25)</f>
        <v>0</v>
      </c>
    </row>
    <row r="26" spans="1:15">
      <c r="B26" s="22" t="s">
        <v>29</v>
      </c>
      <c r="C26" s="22"/>
      <c r="D26" s="23"/>
      <c r="E26" s="24" t="str">
        <f>IF(E27&gt;0,E27,"")</f>
        <v/>
      </c>
      <c r="F26" s="25"/>
      <c r="G26" s="26"/>
      <c r="H26" s="27"/>
      <c r="I26" s="27"/>
      <c r="J26" s="27"/>
      <c r="K26" s="27"/>
      <c r="L26" s="27"/>
      <c r="M26" s="27"/>
      <c r="N26" s="12"/>
      <c r="O26" s="12"/>
    </row>
    <row r="27" spans="1:15" ht="47.25">
      <c r="B27" s="7"/>
      <c r="C27" s="7" t="s">
        <v>30</v>
      </c>
      <c r="D27" s="16" t="s">
        <v>31</v>
      </c>
      <c r="E27" s="17" t="str">
        <f>IF(F27="Y",G27,"")</f>
        <v/>
      </c>
      <c r="F27" s="18" t="s">
        <v>80</v>
      </c>
      <c r="G27" s="19" t="str">
        <f>IF(SUM(I27,K27,M27)&gt;0,AVERAGE(I27,K27,M27),"")</f>
        <v/>
      </c>
      <c r="H27" s="20"/>
      <c r="I27" s="21">
        <v>0</v>
      </c>
      <c r="J27" s="21"/>
      <c r="K27" s="21">
        <v>0</v>
      </c>
      <c r="L27" s="21"/>
      <c r="M27" s="21">
        <v>0</v>
      </c>
      <c r="N27" s="7" t="str">
        <f>IF(F27="Y",IF(O27&gt;=$F$4,$E$4,$E$5),"Not tracked")</f>
        <v>Working</v>
      </c>
      <c r="O27" s="7">
        <f>MAX(I27,K27,M27)</f>
        <v>0</v>
      </c>
    </row>
    <row r="28" spans="1:15">
      <c r="B28" s="12" t="s">
        <v>32</v>
      </c>
      <c r="C28" s="12"/>
      <c r="D28" s="12"/>
      <c r="E28" s="24" t="str">
        <f>IF(E29&gt;0,E29,"")</f>
        <v/>
      </c>
      <c r="F28" s="25"/>
      <c r="G28" s="26"/>
      <c r="H28" s="27"/>
      <c r="I28" s="27"/>
      <c r="J28" s="27"/>
      <c r="K28" s="27"/>
      <c r="L28" s="27"/>
      <c r="M28" s="27"/>
      <c r="N28" s="12"/>
      <c r="O28" s="12"/>
    </row>
    <row r="29" spans="1:15">
      <c r="B29" s="7"/>
      <c r="C29" s="7" t="s">
        <v>33</v>
      </c>
      <c r="D29" s="16" t="s">
        <v>34</v>
      </c>
      <c r="E29" s="17" t="str">
        <f>IF(F29="Y",G29,"")</f>
        <v/>
      </c>
      <c r="F29" s="18" t="s">
        <v>80</v>
      </c>
      <c r="G29" s="19" t="str">
        <f>IF(SUM(I29,K29,M29)&gt;0,AVERAGE(I29,K29,M29),"")</f>
        <v/>
      </c>
      <c r="H29" s="20"/>
      <c r="I29" s="21">
        <v>0</v>
      </c>
      <c r="J29" s="21"/>
      <c r="K29" s="21">
        <v>0</v>
      </c>
      <c r="L29" s="21"/>
      <c r="M29" s="21">
        <v>0</v>
      </c>
      <c r="N29" s="7" t="str">
        <f>IF(F29="Y",IF(O29&gt;=$F$4,$E$4,$E$5),"Not tracked")</f>
        <v>Working</v>
      </c>
      <c r="O29" s="7">
        <f>MAX(I29,K29,M29)</f>
        <v>0</v>
      </c>
    </row>
    <row r="30" spans="1:15">
      <c r="B30" s="22" t="s">
        <v>35</v>
      </c>
      <c r="C30" s="22"/>
      <c r="D30" s="23"/>
      <c r="E30" s="24" t="str">
        <f>IF(E31&gt;0,E31,"")</f>
        <v/>
      </c>
      <c r="F30" s="25"/>
      <c r="G30" s="26"/>
      <c r="H30" s="27"/>
      <c r="I30" s="27"/>
      <c r="J30" s="27"/>
      <c r="K30" s="27"/>
      <c r="L30" s="27"/>
      <c r="M30" s="27"/>
      <c r="N30" s="12"/>
      <c r="O30" s="12"/>
    </row>
    <row r="31" spans="1:15" ht="110.25">
      <c r="B31" s="7"/>
      <c r="C31" s="7" t="s">
        <v>36</v>
      </c>
      <c r="D31" s="16" t="s">
        <v>37</v>
      </c>
      <c r="E31" s="17" t="str">
        <f>IF(F31="Y",G31,"")</f>
        <v/>
      </c>
      <c r="F31" s="18" t="s">
        <v>80</v>
      </c>
      <c r="G31" s="19" t="str">
        <f>IF(SUM(I31,K31,M31)&gt;0,AVERAGE(I31,K31,M31),"")</f>
        <v/>
      </c>
      <c r="H31" s="20"/>
      <c r="I31" s="21">
        <v>0</v>
      </c>
      <c r="J31" s="21"/>
      <c r="K31" s="21">
        <v>0</v>
      </c>
      <c r="L31" s="21"/>
      <c r="M31" s="21">
        <v>0</v>
      </c>
      <c r="N31" s="7" t="str">
        <f>IF(F31="Y",IF(O31&gt;=$F$4,$E$4,$E$5),"Not tracked")</f>
        <v>Working</v>
      </c>
      <c r="O31" s="7">
        <f>MAX(I31,K31,M31)</f>
        <v>0</v>
      </c>
    </row>
    <row r="32" spans="1:15">
      <c r="B32" s="22" t="s">
        <v>38</v>
      </c>
      <c r="C32" s="22"/>
      <c r="D32" s="23"/>
      <c r="E32" s="24" t="str">
        <f>IF(E33&gt;0,E33,"")</f>
        <v/>
      </c>
      <c r="F32" s="25"/>
      <c r="G32" s="26"/>
      <c r="H32" s="27"/>
      <c r="I32" s="27"/>
      <c r="J32" s="27"/>
      <c r="K32" s="27"/>
      <c r="L32" s="27"/>
      <c r="M32" s="27"/>
      <c r="N32" s="12"/>
      <c r="O32" s="12"/>
    </row>
    <row r="33" spans="1:15" ht="47.25">
      <c r="B33" s="7"/>
      <c r="C33" s="7" t="s">
        <v>39</v>
      </c>
      <c r="D33" s="16" t="s">
        <v>40</v>
      </c>
      <c r="E33" s="17" t="str">
        <f>IF(F33="Y",G33,"")</f>
        <v/>
      </c>
      <c r="F33" s="18" t="s">
        <v>80</v>
      </c>
      <c r="G33" s="19" t="str">
        <f>IF(SUM(I33,K33,M33)&gt;0,AVERAGE(I33,K33,M33),"")</f>
        <v/>
      </c>
      <c r="H33" s="20"/>
      <c r="I33" s="21">
        <v>0</v>
      </c>
      <c r="J33" s="21"/>
      <c r="K33" s="21">
        <v>0</v>
      </c>
      <c r="L33" s="21"/>
      <c r="M33" s="21">
        <v>0</v>
      </c>
      <c r="N33" s="7" t="str">
        <f>IF(F33="Y",IF(O33&gt;=$F$4,$E$4,$E$5),"Not tracked")</f>
        <v>Working</v>
      </c>
      <c r="O33" s="7">
        <f>MAX(I33,K33,M33)</f>
        <v>0</v>
      </c>
    </row>
    <row r="34" spans="1:15">
      <c r="B34" s="22" t="s">
        <v>41</v>
      </c>
      <c r="C34" s="22"/>
      <c r="D34" s="23"/>
      <c r="E34" s="24" t="str">
        <f>IF(E35&gt;0,E35,"")</f>
        <v/>
      </c>
      <c r="F34" s="25"/>
      <c r="G34" s="26"/>
      <c r="H34" s="27"/>
      <c r="I34" s="27"/>
      <c r="J34" s="27"/>
      <c r="K34" s="27"/>
      <c r="L34" s="27"/>
      <c r="M34" s="27"/>
      <c r="N34" s="12"/>
      <c r="O34" s="12"/>
    </row>
    <row r="35" spans="1:15" ht="63">
      <c r="B35" s="7"/>
      <c r="C35" s="7" t="s">
        <v>42</v>
      </c>
      <c r="D35" s="16" t="s">
        <v>43</v>
      </c>
      <c r="E35" s="17" t="str">
        <f>IF(F35="Y",G35,"")</f>
        <v/>
      </c>
      <c r="F35" s="18" t="s">
        <v>80</v>
      </c>
      <c r="G35" s="19" t="str">
        <f>IF(SUM(I35,K35,M35)&gt;0,AVERAGE(I35,K35,M35),"")</f>
        <v/>
      </c>
      <c r="H35" s="20"/>
      <c r="I35" s="21">
        <v>0</v>
      </c>
      <c r="J35" s="21"/>
      <c r="K35" s="21">
        <v>0</v>
      </c>
      <c r="L35" s="21"/>
      <c r="M35" s="21">
        <v>0</v>
      </c>
      <c r="N35" s="7" t="str">
        <f>IF(F35="Y",IF(O35&gt;=$F$4,$E$4,$E$5),"Not tracked")</f>
        <v>Working</v>
      </c>
      <c r="O35" s="7">
        <f>MAX(I35,K35,M35)</f>
        <v>0</v>
      </c>
    </row>
    <row r="36" spans="1:15">
      <c r="A36" s="28" t="s">
        <v>9</v>
      </c>
      <c r="B36" s="28"/>
      <c r="C36" s="28"/>
      <c r="D36" s="28"/>
      <c r="E36" s="29" t="str">
        <f>IF(SUM(E37,E39,E43,E45,E47,E49)=0,"",SUM(E37,E39,E43,E45,E47,E49))</f>
        <v/>
      </c>
      <c r="F36" s="10" t="s">
        <v>12</v>
      </c>
      <c r="G36" s="30" t="s">
        <v>13</v>
      </c>
      <c r="H36" s="28" t="s">
        <v>14</v>
      </c>
      <c r="I36" s="28" t="s">
        <v>15</v>
      </c>
      <c r="J36" s="28" t="s">
        <v>16</v>
      </c>
      <c r="K36" s="28" t="s">
        <v>17</v>
      </c>
      <c r="L36" s="28" t="s">
        <v>18</v>
      </c>
      <c r="M36" s="28" t="s">
        <v>19</v>
      </c>
      <c r="N36" s="10" t="s">
        <v>78</v>
      </c>
      <c r="O36" s="10" t="s">
        <v>79</v>
      </c>
    </row>
    <row r="37" spans="1:15">
      <c r="B37" s="22" t="s">
        <v>44</v>
      </c>
      <c r="C37" s="22"/>
      <c r="D37" s="22"/>
      <c r="E37" s="24" t="str">
        <f>IF(E38&gt;0,E38,"")</f>
        <v/>
      </c>
      <c r="F37" s="25"/>
      <c r="G37" s="26"/>
      <c r="H37" s="27"/>
      <c r="I37" s="27"/>
      <c r="J37" s="27"/>
      <c r="K37" s="27"/>
      <c r="L37" s="27"/>
      <c r="M37" s="27"/>
      <c r="N37" s="12"/>
      <c r="O37" s="12"/>
    </row>
    <row r="38" spans="1:15" ht="47.25">
      <c r="B38" s="7"/>
      <c r="C38" s="7" t="s">
        <v>21</v>
      </c>
      <c r="D38" s="16" t="s">
        <v>45</v>
      </c>
      <c r="E38" s="17" t="str">
        <f>IF(F38="Y",G38,"")</f>
        <v/>
      </c>
      <c r="F38" s="18" t="s">
        <v>80</v>
      </c>
      <c r="G38" s="19" t="str">
        <f>IF(SUM(I38,K38,M38)&gt;0,AVERAGE(I38,K38,M38),"")</f>
        <v/>
      </c>
      <c r="H38" s="20"/>
      <c r="I38" s="21">
        <v>0</v>
      </c>
      <c r="J38" s="21"/>
      <c r="K38" s="21">
        <v>0</v>
      </c>
      <c r="L38" s="21"/>
      <c r="M38" s="21">
        <v>0</v>
      </c>
      <c r="N38" s="7" t="str">
        <f>IF(F38="Y",IF(O38&gt;=$F$4,$E$4,$E$5),"Not tracked")</f>
        <v>Working</v>
      </c>
      <c r="O38" s="7">
        <f>MAX(I38,K38,M38)</f>
        <v>0</v>
      </c>
    </row>
    <row r="39" spans="1:15" ht="31.5">
      <c r="B39" s="22" t="s">
        <v>46</v>
      </c>
      <c r="C39" s="22"/>
      <c r="D39" s="23" t="s">
        <v>47</v>
      </c>
      <c r="E39" s="24" t="str">
        <f>IF(SUM(E40:E42)=0,"",AVERAGE(E40:E42))</f>
        <v/>
      </c>
      <c r="F39" s="25"/>
      <c r="G39" s="26"/>
      <c r="H39" s="27"/>
      <c r="I39" s="27"/>
      <c r="J39" s="27"/>
      <c r="K39" s="27"/>
      <c r="L39" s="27"/>
      <c r="M39" s="27"/>
      <c r="N39" s="12"/>
      <c r="O39" s="12"/>
    </row>
    <row r="40" spans="1:15">
      <c r="B40" s="7"/>
      <c r="C40" s="7" t="s">
        <v>24</v>
      </c>
      <c r="D40" s="16" t="s">
        <v>48</v>
      </c>
      <c r="E40" s="17" t="str">
        <f t="shared" ref="E40:E42" si="0">IF(F40="Y",G40,"")</f>
        <v/>
      </c>
      <c r="F40" s="18" t="s">
        <v>80</v>
      </c>
      <c r="G40" s="19" t="str">
        <f t="shared" ref="G40:G42" si="1">IF(SUM(I40,K40,M40)&gt;0,AVERAGE(I40,K40,M40),"")</f>
        <v/>
      </c>
      <c r="H40" s="20"/>
      <c r="I40" s="21">
        <v>0</v>
      </c>
      <c r="J40" s="21"/>
      <c r="K40" s="21">
        <v>0</v>
      </c>
      <c r="L40" s="21"/>
      <c r="M40" s="21">
        <v>0</v>
      </c>
      <c r="N40" s="7" t="str">
        <f>IF(F40="Y",IF(O40&gt;=$F$4,$E$4,$E$5),"Not tracked")</f>
        <v>Working</v>
      </c>
      <c r="O40" s="7">
        <f>MAX(I40,K40,M40)</f>
        <v>0</v>
      </c>
    </row>
    <row r="41" spans="1:15" ht="31.5">
      <c r="B41" s="7"/>
      <c r="C41" s="7" t="s">
        <v>49</v>
      </c>
      <c r="D41" s="16" t="s">
        <v>50</v>
      </c>
      <c r="E41" s="17" t="str">
        <f t="shared" si="0"/>
        <v/>
      </c>
      <c r="F41" s="18" t="s">
        <v>80</v>
      </c>
      <c r="G41" s="19" t="str">
        <f t="shared" si="1"/>
        <v/>
      </c>
      <c r="H41" s="20"/>
      <c r="I41" s="21">
        <v>0</v>
      </c>
      <c r="J41" s="21"/>
      <c r="K41" s="21">
        <v>0</v>
      </c>
      <c r="L41" s="21"/>
      <c r="M41" s="21">
        <v>0</v>
      </c>
      <c r="N41" s="7" t="str">
        <f t="shared" ref="N41:N42" si="2">IF(F41="Y",IF(O41&gt;=$F$4,$E$4,$E$5),"Not tracked")</f>
        <v>Working</v>
      </c>
      <c r="O41" s="7">
        <f t="shared" ref="O41:O42" si="3">MAX(I41,K41,M41)</f>
        <v>0</v>
      </c>
    </row>
    <row r="42" spans="1:15" ht="31.5">
      <c r="B42" s="7"/>
      <c r="C42" s="7" t="s">
        <v>51</v>
      </c>
      <c r="D42" s="16" t="s">
        <v>52</v>
      </c>
      <c r="E42" s="17" t="str">
        <f t="shared" si="0"/>
        <v/>
      </c>
      <c r="F42" s="18" t="s">
        <v>80</v>
      </c>
      <c r="G42" s="19" t="str">
        <f t="shared" si="1"/>
        <v/>
      </c>
      <c r="H42" s="20"/>
      <c r="I42" s="21">
        <v>0</v>
      </c>
      <c r="J42" s="21"/>
      <c r="K42" s="21">
        <v>0</v>
      </c>
      <c r="L42" s="21"/>
      <c r="M42" s="21">
        <v>0</v>
      </c>
      <c r="N42" s="7" t="str">
        <f t="shared" si="2"/>
        <v>Working</v>
      </c>
      <c r="O42" s="7">
        <f t="shared" si="3"/>
        <v>0</v>
      </c>
    </row>
    <row r="43" spans="1:15">
      <c r="B43" s="22" t="s">
        <v>53</v>
      </c>
      <c r="C43" s="22"/>
      <c r="D43" s="23"/>
      <c r="E43" s="24" t="str">
        <f>IF(E44&gt;0,E44,"")</f>
        <v/>
      </c>
      <c r="F43" s="25"/>
      <c r="G43" s="26"/>
      <c r="H43" s="27"/>
      <c r="I43" s="27"/>
      <c r="J43" s="27"/>
      <c r="K43" s="27"/>
      <c r="L43" s="27"/>
      <c r="M43" s="27"/>
      <c r="N43" s="12"/>
      <c r="O43" s="12"/>
    </row>
    <row r="44" spans="1:15" ht="31.5">
      <c r="B44" s="7"/>
      <c r="C44" s="7" t="s">
        <v>27</v>
      </c>
      <c r="D44" s="16" t="s">
        <v>54</v>
      </c>
      <c r="E44" s="17" t="str">
        <f>IF(F44="Y",G44,"")</f>
        <v/>
      </c>
      <c r="F44" s="18" t="s">
        <v>80</v>
      </c>
      <c r="G44" s="19" t="str">
        <f>IF(SUM(I44,K44,M44)&gt;0,AVERAGE(I44,K44,M44),"")</f>
        <v/>
      </c>
      <c r="H44" s="20"/>
      <c r="I44" s="21">
        <v>0</v>
      </c>
      <c r="J44" s="21"/>
      <c r="K44" s="21">
        <v>0</v>
      </c>
      <c r="L44" s="21"/>
      <c r="M44" s="21">
        <v>0</v>
      </c>
      <c r="N44" s="7" t="str">
        <f>IF(F44="Y",IF(O44&gt;=$F$4,$E$4,$E$5),"Not tracked")</f>
        <v>Working</v>
      </c>
      <c r="O44" s="7">
        <f>MAX(I44,K44,M44)</f>
        <v>0</v>
      </c>
    </row>
    <row r="45" spans="1:15">
      <c r="B45" s="22" t="s">
        <v>55</v>
      </c>
      <c r="C45" s="22"/>
      <c r="D45" s="23"/>
      <c r="E45" s="24" t="str">
        <f>IF(E46&gt;0,E46,"")</f>
        <v/>
      </c>
      <c r="F45" s="25"/>
      <c r="G45" s="26"/>
      <c r="H45" s="27"/>
      <c r="I45" s="27"/>
      <c r="J45" s="27"/>
      <c r="K45" s="27"/>
      <c r="L45" s="27"/>
      <c r="M45" s="27"/>
      <c r="N45" s="12"/>
      <c r="O45" s="12"/>
    </row>
    <row r="46" spans="1:15" ht="94.5">
      <c r="B46" s="7"/>
      <c r="C46" s="7" t="s">
        <v>30</v>
      </c>
      <c r="D46" s="16" t="s">
        <v>56</v>
      </c>
      <c r="E46" s="17" t="str">
        <f>IF(F46="Y",G46,"")</f>
        <v/>
      </c>
      <c r="F46" s="18" t="s">
        <v>80</v>
      </c>
      <c r="G46" s="19" t="str">
        <f>IF(SUM(I46,K46,M46)&gt;0,AVERAGE(I46,K46,M46),"")</f>
        <v/>
      </c>
      <c r="H46" s="20"/>
      <c r="I46" s="21">
        <v>0</v>
      </c>
      <c r="J46" s="21"/>
      <c r="K46" s="21">
        <v>0</v>
      </c>
      <c r="L46" s="21"/>
      <c r="M46" s="21">
        <v>0</v>
      </c>
      <c r="N46" s="7" t="str">
        <f>IF(F46="Y",IF(O46&gt;=$F$4,$E$4,$E$5),"Not tracked")</f>
        <v>Working</v>
      </c>
      <c r="O46" s="7">
        <f>MAX(I46,K46,M46)</f>
        <v>0</v>
      </c>
    </row>
    <row r="47" spans="1:15">
      <c r="B47" s="22" t="s">
        <v>57</v>
      </c>
      <c r="C47" s="22"/>
      <c r="D47" s="23"/>
      <c r="E47" s="24" t="str">
        <f>IF(E48&gt;0,E48,"")</f>
        <v/>
      </c>
      <c r="F47" s="25"/>
      <c r="G47" s="26"/>
      <c r="H47" s="27"/>
      <c r="I47" s="27"/>
      <c r="J47" s="27"/>
      <c r="K47" s="27"/>
      <c r="L47" s="27"/>
      <c r="M47" s="27"/>
      <c r="N47" s="12"/>
      <c r="O47" s="12"/>
    </row>
    <row r="48" spans="1:15" ht="31.5">
      <c r="B48" s="7"/>
      <c r="C48" s="7" t="s">
        <v>33</v>
      </c>
      <c r="D48" s="16" t="s">
        <v>58</v>
      </c>
      <c r="E48" s="17" t="str">
        <f>IF(F48="Y",G48,"")</f>
        <v/>
      </c>
      <c r="F48" s="18" t="s">
        <v>80</v>
      </c>
      <c r="G48" s="19" t="str">
        <f>IF(SUM(I48,K48,M48)&gt;0,AVERAGE(I48,K48,M48),"")</f>
        <v/>
      </c>
      <c r="H48" s="20"/>
      <c r="I48" s="21">
        <v>0</v>
      </c>
      <c r="J48" s="21"/>
      <c r="K48" s="21">
        <v>0</v>
      </c>
      <c r="L48" s="21"/>
      <c r="M48" s="21">
        <v>0</v>
      </c>
      <c r="N48" s="7" t="str">
        <f>IF(F48="Y",IF(O48&gt;=$F$4,$E$4,$E$5),"Not tracked")</f>
        <v>Working</v>
      </c>
      <c r="O48" s="7">
        <f>MAX(I48,K48,M48)</f>
        <v>0</v>
      </c>
    </row>
    <row r="49" spans="1:15">
      <c r="B49" s="22" t="s">
        <v>59</v>
      </c>
      <c r="C49" s="22"/>
      <c r="D49" s="23"/>
      <c r="E49" s="24" t="str">
        <f>IF(E50&gt;0,E50,"")</f>
        <v/>
      </c>
      <c r="F49" s="25"/>
      <c r="G49" s="26"/>
      <c r="H49" s="27"/>
      <c r="I49" s="27"/>
      <c r="J49" s="27"/>
      <c r="K49" s="27"/>
      <c r="L49" s="27"/>
      <c r="M49" s="27"/>
      <c r="N49" s="12"/>
      <c r="O49" s="12"/>
    </row>
    <row r="50" spans="1:15" ht="31.5">
      <c r="B50" s="7"/>
      <c r="C50" s="7" t="s">
        <v>36</v>
      </c>
      <c r="D50" s="16" t="s">
        <v>60</v>
      </c>
      <c r="E50" s="17" t="str">
        <f>IF(F50="Y",G50,"")</f>
        <v/>
      </c>
      <c r="F50" s="18" t="s">
        <v>80</v>
      </c>
      <c r="G50" s="19" t="str">
        <f>IF(SUM(I50,K50,M50)&gt;0,AVERAGE(I50,K50,M50),"")</f>
        <v/>
      </c>
      <c r="H50" s="20"/>
      <c r="I50" s="21">
        <v>0</v>
      </c>
      <c r="J50" s="21"/>
      <c r="K50" s="21">
        <v>0</v>
      </c>
      <c r="L50" s="21"/>
      <c r="M50" s="21">
        <v>0</v>
      </c>
      <c r="N50" s="7" t="str">
        <f>IF(F50="Y",IF(O50&gt;=$F$4,$E$4,$E$5),"Not tracked")</f>
        <v>Working</v>
      </c>
      <c r="O50" s="7">
        <f>MAX(I50,K50,M50)</f>
        <v>0</v>
      </c>
    </row>
    <row r="51" spans="1:15">
      <c r="A51" s="28" t="s">
        <v>10</v>
      </c>
      <c r="B51" s="28"/>
      <c r="C51" s="28"/>
      <c r="D51" s="31"/>
      <c r="E51" s="29" t="str">
        <f>IF(SUM(E52,E54,E56,E58)=0,"",AVERAGE(E52,E54,E56,E58))</f>
        <v/>
      </c>
      <c r="F51" s="10" t="s">
        <v>12</v>
      </c>
      <c r="G51" s="30" t="s">
        <v>13</v>
      </c>
      <c r="H51" s="28" t="s">
        <v>14</v>
      </c>
      <c r="I51" s="28" t="s">
        <v>15</v>
      </c>
      <c r="J51" s="28" t="s">
        <v>16</v>
      </c>
      <c r="K51" s="28" t="s">
        <v>17</v>
      </c>
      <c r="L51" s="28" t="s">
        <v>18</v>
      </c>
      <c r="M51" s="28" t="s">
        <v>19</v>
      </c>
      <c r="N51" s="10" t="s">
        <v>78</v>
      </c>
      <c r="O51" s="10" t="s">
        <v>79</v>
      </c>
    </row>
    <row r="52" spans="1:15">
      <c r="B52" s="12" t="s">
        <v>61</v>
      </c>
      <c r="C52" s="12"/>
      <c r="D52" s="32"/>
      <c r="E52" s="13" t="str">
        <f>IF(E53&gt;0,E53,"")</f>
        <v/>
      </c>
      <c r="F52" s="14"/>
      <c r="G52" s="15"/>
      <c r="H52" s="12"/>
      <c r="I52" s="12"/>
      <c r="J52" s="12"/>
      <c r="K52" s="12"/>
      <c r="L52" s="12"/>
      <c r="M52" s="12"/>
      <c r="N52" s="12"/>
      <c r="O52" s="12"/>
    </row>
    <row r="53" spans="1:15" ht="31.5">
      <c r="B53" s="7"/>
      <c r="C53" s="7" t="s">
        <v>21</v>
      </c>
      <c r="D53" s="16" t="s">
        <v>62</v>
      </c>
      <c r="E53" s="17" t="str">
        <f>IF(F53="Y",G53,"")</f>
        <v/>
      </c>
      <c r="F53" s="18" t="s">
        <v>80</v>
      </c>
      <c r="G53" s="19" t="str">
        <f>IF(SUM(I53,K53,M53)&gt;0,AVERAGE(I53,K53,M53),"")</f>
        <v/>
      </c>
      <c r="H53" s="20"/>
      <c r="I53" s="21">
        <v>0</v>
      </c>
      <c r="J53" s="21"/>
      <c r="K53" s="21">
        <v>0</v>
      </c>
      <c r="L53" s="21"/>
      <c r="M53" s="21">
        <v>0</v>
      </c>
      <c r="N53" s="7" t="str">
        <f>IF(F53="Y",IF(O53&gt;=$F$4,$E$4,$E$5),"Not tracked")</f>
        <v>Working</v>
      </c>
      <c r="O53" s="7">
        <f>MAX(I53,K53,M53)</f>
        <v>0</v>
      </c>
    </row>
    <row r="54" spans="1:15">
      <c r="B54" s="22" t="s">
        <v>63</v>
      </c>
      <c r="C54" s="22"/>
      <c r="D54" s="23"/>
      <c r="E54" s="13" t="str">
        <f>IF(E55&gt;0,E55,"")</f>
        <v/>
      </c>
      <c r="F54" s="33"/>
      <c r="G54" s="34"/>
      <c r="H54" s="22"/>
      <c r="I54" s="22"/>
      <c r="J54" s="22"/>
      <c r="K54" s="22"/>
      <c r="L54" s="22"/>
      <c r="M54" s="22"/>
      <c r="N54" s="12"/>
      <c r="O54" s="12"/>
    </row>
    <row r="55" spans="1:15" ht="63">
      <c r="B55" s="7"/>
      <c r="C55" s="7" t="s">
        <v>24</v>
      </c>
      <c r="D55" s="16" t="s">
        <v>64</v>
      </c>
      <c r="E55" s="17" t="str">
        <f>IF(F55="Y",G55,"")</f>
        <v/>
      </c>
      <c r="F55" s="18" t="s">
        <v>80</v>
      </c>
      <c r="G55" s="19" t="str">
        <f>IF(SUM(I55,K55,M55)&gt;0,AVERAGE(I55,K55,M55),"")</f>
        <v/>
      </c>
      <c r="H55" s="20"/>
      <c r="I55" s="21">
        <v>0</v>
      </c>
      <c r="J55" s="21"/>
      <c r="K55" s="21">
        <v>0</v>
      </c>
      <c r="L55" s="21"/>
      <c r="M55" s="21">
        <v>0</v>
      </c>
      <c r="N55" s="7" t="str">
        <f>IF(F55="Y",IF(O55&gt;=$F$4,$E$4,$E$5),"Not tracked")</f>
        <v>Working</v>
      </c>
      <c r="O55" s="7">
        <f>MAX(I55,K55,M55)</f>
        <v>0</v>
      </c>
    </row>
    <row r="56" spans="1:15">
      <c r="B56" s="22" t="s">
        <v>65</v>
      </c>
      <c r="C56" s="22"/>
      <c r="D56" s="23"/>
      <c r="E56" s="13" t="str">
        <f>IF(E57&gt;0,E57,"")</f>
        <v/>
      </c>
      <c r="F56" s="33"/>
      <c r="G56" s="34"/>
      <c r="H56" s="22"/>
      <c r="I56" s="22"/>
      <c r="J56" s="22"/>
      <c r="K56" s="22"/>
      <c r="L56" s="22"/>
      <c r="M56" s="22"/>
      <c r="N56" s="12"/>
      <c r="O56" s="12"/>
    </row>
    <row r="57" spans="1:15" ht="31.5">
      <c r="B57" s="7"/>
      <c r="C57" s="7" t="s">
        <v>27</v>
      </c>
      <c r="D57" s="16" t="s">
        <v>66</v>
      </c>
      <c r="E57" s="17" t="str">
        <f>IF(F57="Y",G57,"")</f>
        <v/>
      </c>
      <c r="F57" s="18" t="s">
        <v>80</v>
      </c>
      <c r="G57" s="19" t="str">
        <f>IF(SUM(I57,K57,M57)&gt;0,AVERAGE(I57,K57,M57),"")</f>
        <v/>
      </c>
      <c r="H57" s="20"/>
      <c r="I57" s="21">
        <v>0</v>
      </c>
      <c r="J57" s="21"/>
      <c r="K57" s="21">
        <v>0</v>
      </c>
      <c r="L57" s="21"/>
      <c r="M57" s="21">
        <v>0</v>
      </c>
      <c r="N57" s="7" t="str">
        <f>IF(F57="Y",IF(O57&gt;=$F$4,$E$4,$E$5),"Not tracked")</f>
        <v>Working</v>
      </c>
      <c r="O57" s="7">
        <f>MAX(I57,K57,M57)</f>
        <v>0</v>
      </c>
    </row>
    <row r="58" spans="1:15">
      <c r="B58" s="22" t="s">
        <v>67</v>
      </c>
      <c r="C58" s="22"/>
      <c r="D58" s="23"/>
      <c r="E58" s="13" t="str">
        <f>IF(E59&gt;0,E59,"")</f>
        <v/>
      </c>
      <c r="F58" s="33"/>
      <c r="G58" s="34"/>
      <c r="H58" s="22"/>
      <c r="I58" s="22"/>
      <c r="J58" s="22"/>
      <c r="K58" s="22"/>
      <c r="L58" s="22"/>
      <c r="M58" s="22"/>
      <c r="N58" s="12"/>
      <c r="O58" s="12"/>
    </row>
    <row r="59" spans="1:15" ht="63">
      <c r="B59" s="7"/>
      <c r="C59" s="7" t="s">
        <v>30</v>
      </c>
      <c r="D59" s="16" t="s">
        <v>68</v>
      </c>
      <c r="E59" s="17" t="str">
        <f>IF(F59="Y",G59,"")</f>
        <v/>
      </c>
      <c r="F59" s="18" t="s">
        <v>80</v>
      </c>
      <c r="G59" s="19" t="str">
        <f>IF(SUM(I59,K59,M59)&gt;0,AVERAGE(I59,K59,M59),"")</f>
        <v/>
      </c>
      <c r="H59" s="20"/>
      <c r="I59" s="21">
        <v>0</v>
      </c>
      <c r="J59" s="21"/>
      <c r="K59" s="21">
        <v>0</v>
      </c>
      <c r="L59" s="21"/>
      <c r="M59" s="21">
        <v>0</v>
      </c>
      <c r="N59" s="7" t="str">
        <f>IF(F59="Y",IF(O59&gt;=$F$4,$E$4,$E$5),"Not tracked")</f>
        <v>Working</v>
      </c>
      <c r="O59" s="7">
        <f>MAX(I59,K59,M59)</f>
        <v>0</v>
      </c>
    </row>
    <row r="60" spans="1:15">
      <c r="A60" s="28" t="s">
        <v>11</v>
      </c>
      <c r="B60" s="28"/>
      <c r="C60" s="28"/>
      <c r="D60" s="28"/>
      <c r="E60" s="29" t="str">
        <f>IF(SUM(E61,E63,E65)=0,"",AVERAGE(E61,E63,E65))</f>
        <v/>
      </c>
      <c r="F60" s="10" t="s">
        <v>12</v>
      </c>
      <c r="G60" s="30" t="s">
        <v>13</v>
      </c>
      <c r="H60" s="28" t="s">
        <v>14</v>
      </c>
      <c r="I60" s="28" t="s">
        <v>15</v>
      </c>
      <c r="J60" s="28" t="s">
        <v>16</v>
      </c>
      <c r="K60" s="28" t="s">
        <v>17</v>
      </c>
      <c r="L60" s="28" t="s">
        <v>18</v>
      </c>
      <c r="M60" s="28" t="s">
        <v>19</v>
      </c>
      <c r="N60" s="10" t="s">
        <v>78</v>
      </c>
      <c r="O60" s="10" t="s">
        <v>79</v>
      </c>
    </row>
    <row r="61" spans="1:15">
      <c r="B61" s="22" t="s">
        <v>69</v>
      </c>
      <c r="C61" s="22"/>
      <c r="D61" s="23"/>
      <c r="E61" s="13" t="str">
        <f>IF(E62&gt;0,E62,"")</f>
        <v/>
      </c>
      <c r="F61" s="33"/>
      <c r="G61" s="34"/>
      <c r="H61" s="22"/>
      <c r="I61" s="22"/>
      <c r="J61" s="22"/>
      <c r="K61" s="22"/>
      <c r="L61" s="22"/>
      <c r="M61" s="22"/>
      <c r="N61" s="12"/>
      <c r="O61" s="12"/>
    </row>
    <row r="62" spans="1:15" ht="47.25">
      <c r="B62" s="7"/>
      <c r="C62" s="7" t="s">
        <v>21</v>
      </c>
      <c r="D62" s="16" t="s">
        <v>70</v>
      </c>
      <c r="E62" s="17" t="str">
        <f>IF(F62="Y",G62,"")</f>
        <v/>
      </c>
      <c r="F62" s="18" t="s">
        <v>80</v>
      </c>
      <c r="G62" s="19" t="str">
        <f>IF(SUM(I62,K62,M62)&gt;0,AVERAGE(I62,K62,M62),"")</f>
        <v/>
      </c>
      <c r="H62" s="20"/>
      <c r="I62" s="21">
        <v>0</v>
      </c>
      <c r="J62" s="21"/>
      <c r="K62" s="21">
        <v>0</v>
      </c>
      <c r="L62" s="21"/>
      <c r="M62" s="21">
        <v>0</v>
      </c>
      <c r="N62" s="7" t="str">
        <f>IF(F62="Y",IF(O62&gt;=$F$4,$E$4,$E$5),"Not tracked")</f>
        <v>Working</v>
      </c>
      <c r="O62" s="7">
        <f>MAX(I62,K62,M62)</f>
        <v>0</v>
      </c>
    </row>
    <row r="63" spans="1:15">
      <c r="B63" s="22" t="s">
        <v>71</v>
      </c>
      <c r="C63" s="22"/>
      <c r="D63" s="23"/>
      <c r="E63" s="13" t="str">
        <f>IF(E64&gt;0,E64,"")</f>
        <v/>
      </c>
      <c r="F63" s="33"/>
      <c r="G63" s="34"/>
      <c r="H63" s="22"/>
      <c r="I63" s="22"/>
      <c r="J63" s="22"/>
      <c r="K63" s="22"/>
      <c r="L63" s="22"/>
      <c r="M63" s="22"/>
      <c r="N63" s="12"/>
      <c r="O63" s="12"/>
    </row>
    <row r="64" spans="1:15" ht="63">
      <c r="B64" s="7"/>
      <c r="C64" s="7" t="s">
        <v>24</v>
      </c>
      <c r="D64" s="16" t="s">
        <v>72</v>
      </c>
      <c r="E64" s="17" t="str">
        <f>IF(F64="Y",G64,"")</f>
        <v/>
      </c>
      <c r="F64" s="18" t="s">
        <v>80</v>
      </c>
      <c r="G64" s="19" t="str">
        <f>IF(SUM(I64,K64,M64)&gt;0,AVERAGE(I64,K64,M64),"")</f>
        <v/>
      </c>
      <c r="H64" s="20"/>
      <c r="I64" s="21">
        <v>0</v>
      </c>
      <c r="J64" s="21"/>
      <c r="K64" s="21">
        <v>0</v>
      </c>
      <c r="L64" s="21"/>
      <c r="M64" s="21">
        <v>0</v>
      </c>
      <c r="N64" s="7" t="str">
        <f>IF(F64="Y",IF(O64&gt;=$F$4,$E$4,$E$5),"Not tracked")</f>
        <v>Working</v>
      </c>
      <c r="O64" s="7">
        <f>MAX(I64,K64,M64)</f>
        <v>0</v>
      </c>
    </row>
    <row r="65" spans="2:15">
      <c r="B65" s="22" t="s">
        <v>73</v>
      </c>
      <c r="C65" s="22"/>
      <c r="D65" s="23"/>
      <c r="E65" s="13" t="str">
        <f>IF(E66&gt;0,E66,"")</f>
        <v/>
      </c>
      <c r="F65" s="33"/>
      <c r="G65" s="34"/>
      <c r="H65" s="22"/>
      <c r="I65" s="22"/>
      <c r="J65" s="22"/>
      <c r="K65" s="22"/>
      <c r="L65" s="22"/>
      <c r="M65" s="22"/>
      <c r="N65" s="12"/>
      <c r="O65" s="12"/>
    </row>
    <row r="66" spans="2:15" ht="78.75">
      <c r="B66" s="7"/>
      <c r="C66" s="7" t="s">
        <v>27</v>
      </c>
      <c r="D66" s="16" t="s">
        <v>74</v>
      </c>
      <c r="E66" s="17" t="str">
        <f>IF(F66="Y",G66,"")</f>
        <v/>
      </c>
      <c r="F66" s="18" t="s">
        <v>80</v>
      </c>
      <c r="G66" s="19" t="str">
        <f>IF(SUM(I66,K66,M66)&gt;0,AVERAGE(I66,K66,M66),"")</f>
        <v/>
      </c>
      <c r="H66" s="20"/>
      <c r="I66" s="21">
        <v>0</v>
      </c>
      <c r="J66" s="21"/>
      <c r="K66" s="21">
        <v>0</v>
      </c>
      <c r="L66" s="21"/>
      <c r="M66" s="21">
        <v>0</v>
      </c>
      <c r="N66" s="7" t="str">
        <f>IF(F66="Y",IF(O66&gt;=$F$4,$E$4,$E$5),"Not tracked")</f>
        <v>Working</v>
      </c>
      <c r="O66" s="7">
        <f>MAX(I66,K66,M66)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DCREVIDEO</dc:creator>
  <cp:lastModifiedBy>DCREVIDEO</cp:lastModifiedBy>
  <cp:revision>1</cp:revision>
  <dcterms:created xsi:type="dcterms:W3CDTF">2012-08-11T03:25:37Z</dcterms:created>
  <dcterms:modified xsi:type="dcterms:W3CDTF">2012-10-25T05:39:10Z</dcterms:modified>
</cp:coreProperties>
</file>